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Лист1!$A$1:$O$340</definedName>
  </definedNames>
  <calcPr calcId="124519"/>
</workbook>
</file>

<file path=xl/calcChain.xml><?xml version="1.0" encoding="utf-8"?>
<calcChain xmlns="http://schemas.openxmlformats.org/spreadsheetml/2006/main">
  <c r="M97" i="1"/>
  <c r="M87"/>
  <c r="O41"/>
  <c r="M93"/>
  <c r="D37"/>
  <c r="O37" s="1"/>
  <c r="K31"/>
  <c r="D31" s="1"/>
  <c r="O31" s="1"/>
  <c r="N237"/>
  <c r="H234"/>
  <c r="M196"/>
  <c r="N197" l="1"/>
  <c r="M313"/>
  <c r="M312"/>
  <c r="N236"/>
  <c r="N234" s="1"/>
  <c r="N233"/>
  <c r="N232"/>
  <c r="N227"/>
  <c r="N226"/>
  <c r="K234"/>
  <c r="H230"/>
  <c r="N228"/>
  <c r="H224"/>
  <c r="N224" s="1"/>
  <c r="M195"/>
  <c r="M194"/>
  <c r="O40"/>
  <c r="D39"/>
  <c r="O39" s="1"/>
  <c r="D40"/>
  <c r="D22"/>
  <c r="O22" s="1"/>
  <c r="M110"/>
  <c r="M126"/>
  <c r="M127" s="1"/>
  <c r="N230" l="1"/>
  <c r="S10" s="1"/>
  <c r="M125"/>
  <c r="N238" l="1"/>
  <c r="K293"/>
  <c r="N159" l="1"/>
  <c r="N161" s="1"/>
  <c r="M53" l="1"/>
  <c r="M61" s="1"/>
  <c r="M337"/>
  <c r="M334"/>
  <c r="M333"/>
  <c r="M332"/>
  <c r="M336" l="1"/>
  <c r="M335"/>
  <c r="M316" l="1"/>
  <c r="M41"/>
  <c r="D38" l="1"/>
  <c r="O38" s="1"/>
  <c r="M182" l="1"/>
  <c r="S14" s="1"/>
  <c r="M275" l="1"/>
  <c r="N330" l="1"/>
  <c r="N340" s="1"/>
  <c r="M209"/>
  <c r="M96"/>
  <c r="M212" l="1"/>
  <c r="S7" s="1"/>
  <c r="M329"/>
  <c r="M328" l="1"/>
  <c r="M91" l="1"/>
  <c r="D35"/>
  <c r="O35" s="1"/>
  <c r="D34"/>
  <c r="O34" s="1"/>
  <c r="K32"/>
  <c r="K30"/>
  <c r="D25"/>
  <c r="O25" s="1"/>
  <c r="D21"/>
  <c r="O21" s="1"/>
  <c r="D27" l="1"/>
  <c r="O27" s="1"/>
  <c r="D19"/>
  <c r="O19" s="1"/>
  <c r="D24"/>
  <c r="O24" s="1"/>
  <c r="D23"/>
  <c r="O23" s="1"/>
  <c r="D20"/>
  <c r="O20" s="1"/>
  <c r="D28"/>
  <c r="O28" s="1"/>
  <c r="D30"/>
  <c r="O30" s="1"/>
  <c r="D29"/>
  <c r="O29" s="1"/>
  <c r="D36"/>
  <c r="O36" s="1"/>
  <c r="D32"/>
  <c r="O32" s="1"/>
  <c r="D26"/>
  <c r="O26" s="1"/>
  <c r="D33"/>
  <c r="O33" s="1"/>
  <c r="R8" l="1"/>
  <c r="S4" l="1"/>
  <c r="Q6" s="1"/>
  <c r="Q4"/>
</calcChain>
</file>

<file path=xl/sharedStrings.xml><?xml version="1.0" encoding="utf-8"?>
<sst xmlns="http://schemas.openxmlformats.org/spreadsheetml/2006/main" count="456" uniqueCount="201">
  <si>
    <t>Код видов расходов__________________________________________________________________________________________</t>
  </si>
  <si>
    <t>Источник финансового обеспечения____________________________________________________________________________</t>
  </si>
  <si>
    <t>1.1. Расчеты (обоснования) расходов на оплату труда</t>
  </si>
  <si>
    <t>№ п/п</t>
  </si>
  <si>
    <t>Должность, группа должностей</t>
  </si>
  <si>
    <t>Установленная численность, единиц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</si>
  <si>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</si>
  <si>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</si>
  <si>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</si>
  <si>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</si>
  <si>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</si>
  <si>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</si>
  <si>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х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</si>
  <si>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</si>
  <si>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</si>
  <si>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</si>
  <si>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дней</t>
  </si>
  <si>
    <t>Сумма, руб. (гр.3 х гр.4 х гр.5)</t>
  </si>
  <si>
    <t>Количество работников, чел</t>
  </si>
  <si>
    <t>Выплаты персоналу при направлении в служебные командировки в пределах территории Российской Федерации</t>
  </si>
  <si>
    <t>1.1.</t>
  </si>
  <si>
    <t>в том числе: компенсация дополнительных расходов, связанных с проживанием вне места постоянного жительства (суточных)</t>
  </si>
  <si>
    <t>1.2.</t>
  </si>
  <si>
    <t>компенсация расходов по проезду в служебные командировки</t>
  </si>
  <si>
    <t>1.3.</t>
  </si>
  <si>
    <t>компенсация расходов по найму жилого помещения</t>
  </si>
  <si>
    <t>Выплаты персоналу при направлении в служебные командировки на территории иностранных государств</t>
  </si>
  <si>
    <t>2.1.</t>
  </si>
  <si>
    <t>2.2.</t>
  </si>
  <si>
    <t>2.3.</t>
  </si>
  <si>
    <t>Численность работников, получивших пособие</t>
  </si>
  <si>
    <t>Количество выплат в год на одного работника</t>
  </si>
  <si>
    <t>Размер выплаты (пособия) в месяц, руб</t>
  </si>
  <si>
    <t>Сумма, руб (гр.3 х гр.4 х гр.5)</t>
  </si>
  <si>
    <t>Пособие по уходу за ребенком</t>
  </si>
  <si>
    <t>1. Расчеты (обоснования) выплат персоналу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</si>
  <si>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</si>
  <si>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</si>
  <si>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</t>
  </si>
  <si>
    <t>Сумма взноса, руб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</si>
  <si>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</si>
  <si>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</si>
  <si>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в том числе: обязательное социальное страхование наслучай временной нетрудоспособности и с связи с материнством по ставке 2,9 %</t>
  </si>
  <si>
    <t>с применением ставки взносов в Фонд социального страхования Российской Федерации по ставке 0,0 %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</si>
  <si>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</si>
  <si>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</si>
  <si>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>2.5.</t>
  </si>
  <si>
    <t>Страховые взносы в Федеральный фонд обязательного медицинского страхования, всего (по ставке 5,1 %)</t>
  </si>
  <si>
    <t>2. Расчет (обоснование) расходов на социальные и иные выплаты населению</t>
  </si>
  <si>
    <t>Наименование показателя</t>
  </si>
  <si>
    <t>Размер одной выплаты, руб</t>
  </si>
  <si>
    <t>Количество выплат в год</t>
  </si>
  <si>
    <t>Общая сумма выплат, руб (гр.3 х гр.4)</t>
  </si>
  <si>
    <t>Общая сумма выплат, руб                  (гр.3 х гр.4)</t>
  </si>
  <si>
    <t>3. Расчет (обоснование) расходов на уплату налогов, сборов и иных платежей</t>
  </si>
  <si>
    <t>3.1. Расчет (обоснование) расходов на оплату налога на имущество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</si>
  <si>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</si>
  <si>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</si>
  <si>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</si>
  <si>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Налог на имущество, всего</t>
  </si>
  <si>
    <t>в том числе по группам: недвижимое имущество</t>
  </si>
  <si>
    <t>3.2. Расчет (обоснование) расходов на оплату земельного налога</t>
  </si>
  <si>
    <t>Кадастровая стоимость земельного участка</t>
  </si>
  <si>
    <t>Сумма, руб (гр.3 х гр.4/100)</t>
  </si>
  <si>
    <t>Земельный налог, всего</t>
  </si>
  <si>
    <t>в том числе по участкам:</t>
  </si>
  <si>
    <t>3.3. Расчет (обоснование) расходов на оплату прочих налогов и сборов</t>
  </si>
  <si>
    <t>Всего, руб (гр.3 х гр.4/100)</t>
  </si>
  <si>
    <t>Транспортный налог</t>
  </si>
  <si>
    <t>в том числе по транспортным средствам:</t>
  </si>
  <si>
    <t>Водный налог</t>
  </si>
  <si>
    <t>в том числе по объектам</t>
  </si>
  <si>
    <t>4. Расчет (обоснование) расходов на безвозмездные перечисления организациям</t>
  </si>
  <si>
    <t>5. Расчет (обоснование) прочих расходов (кроме расходов на закупку товаров, работ, услуг)</t>
  </si>
  <si>
    <t>6. Расчет (обоснование) расходов на закупку товаров, работ, услуг</t>
  </si>
  <si>
    <t>6.1. Расчет (обоснование) расходов на оплату услуг связи</t>
  </si>
  <si>
    <t>Количество номеров</t>
  </si>
  <si>
    <t>Количество платежей в год</t>
  </si>
  <si>
    <t>Стоимость за единицу, руб</t>
  </si>
  <si>
    <t>Сумма, руб                  (гр.3 х гр.4 х гр.5)</t>
  </si>
  <si>
    <t>Услуги интернет-провайдеров</t>
  </si>
  <si>
    <t>6.2. Расчет (обоснование) расходов на оплату транспортных услуг</t>
  </si>
  <si>
    <t>Количество услуг перевозки</t>
  </si>
  <si>
    <t>Цена услуги перевозки, руб</t>
  </si>
  <si>
    <t>Сумма, руб (гр.3 х гр.4)</t>
  </si>
  <si>
    <t>6.3. Расчет (обоснование) расходов на оплату коммунальных услуг</t>
  </si>
  <si>
    <t>Размер потребления ресурсов</t>
  </si>
  <si>
    <t>Тариф (с учетом НДС), руб</t>
  </si>
  <si>
    <t>Индексация, %</t>
  </si>
  <si>
    <t>Электроснабжение, всего</t>
  </si>
  <si>
    <t>в том числе по объектам:</t>
  </si>
  <si>
    <t>Теплоснабжение, всего</t>
  </si>
  <si>
    <t>Холодное водоснабжение, всего</t>
  </si>
  <si>
    <t>6.4. Расчет (обоснование) расходов на оплату аренды имущества</t>
  </si>
  <si>
    <t xml:space="preserve">Количество </t>
  </si>
  <si>
    <t>Ставка арендной платы</t>
  </si>
  <si>
    <t>Стоимость с учетом НДС, руб</t>
  </si>
  <si>
    <t>Аренда недвижимого имущества</t>
  </si>
  <si>
    <t>Аренда движимого имущества</t>
  </si>
  <si>
    <t>Объект</t>
  </si>
  <si>
    <t>Количество работ (услуг)</t>
  </si>
  <si>
    <t>Стоимость работ (услуг), руб</t>
  </si>
  <si>
    <t>6.5. Расчет (обоснование) расходов на оплату работ, услуг по содержанию имущества</t>
  </si>
  <si>
    <t>6.6. Расчет (обоснование) расходов на оплату прочих работ, услуг</t>
  </si>
  <si>
    <t>Количество договоров</t>
  </si>
  <si>
    <t>Стоимость услуги, руб</t>
  </si>
  <si>
    <t>6.7. Расчет (обоснование) расходов на приобретение основных средств</t>
  </si>
  <si>
    <t>Средняя стоимость, руб</t>
  </si>
  <si>
    <t>Сумма, руб (гр.2 х гр.3)</t>
  </si>
  <si>
    <t>6.8. Расчет (обоснование) расходов на приобретение материальных запасов</t>
  </si>
  <si>
    <t>Единица измерения</t>
  </si>
  <si>
    <t>Цена за единицу, руб</t>
  </si>
  <si>
    <t>Сумма, руб             (гр.4 х гр.5)</t>
  </si>
  <si>
    <t>1. Расчеты (обоснования) выплат персоналу (строка 2100)</t>
  </si>
  <si>
    <t>в том числе: на выплаты по оплате труда</t>
  </si>
  <si>
    <t>на иные выплаты работникам</t>
  </si>
  <si>
    <t>1.3. Расчеты (обоснования) выплат персоналу по уходу за ребенком</t>
  </si>
  <si>
    <t>Бюджет Краснострельского сельского поселения Темрюкского района</t>
  </si>
  <si>
    <t xml:space="preserve">Директор </t>
  </si>
  <si>
    <t>Художественный руководитель</t>
  </si>
  <si>
    <t>Руководитель кружка</t>
  </si>
  <si>
    <t>Звукооператор</t>
  </si>
  <si>
    <t>Культорганизатор</t>
  </si>
  <si>
    <t>за звание</t>
  </si>
  <si>
    <t>Фонд оплаты труда в год, рублей</t>
  </si>
  <si>
    <t>Среднемесячный размер оплаты труда на одного работника, рублей</t>
  </si>
  <si>
    <t>%</t>
  </si>
  <si>
    <t xml:space="preserve">за количество проработанных лет </t>
  </si>
  <si>
    <t>Стимулирующие выплаты, рублей</t>
  </si>
  <si>
    <t>Компенсационные выплаты по оплате коммунальных услуг</t>
  </si>
  <si>
    <t>бюджет Краснострельского сельского поселения Темрюкского района</t>
  </si>
  <si>
    <t>Газоснабжение, всего</t>
  </si>
  <si>
    <t>Экология (подготовка документов)</t>
  </si>
  <si>
    <t>Плата за перевозку людей</t>
  </si>
  <si>
    <t>Оплата подписки</t>
  </si>
  <si>
    <t xml:space="preserve">1. Расчеты (обоснования) выплат персоналу </t>
  </si>
  <si>
    <t xml:space="preserve">выплаты персоналу </t>
  </si>
  <si>
    <t>ПРОВЕРКА</t>
  </si>
  <si>
    <t>Медицинский осмотр</t>
  </si>
  <si>
    <t>Техническое обслуживание котельной</t>
  </si>
  <si>
    <t xml:space="preserve">Техобслуживание газовых сетей </t>
  </si>
  <si>
    <t>Обслуживание сайта</t>
  </si>
  <si>
    <t>Промывка системы отопления</t>
  </si>
  <si>
    <t>Прочие расходы</t>
  </si>
  <si>
    <t>Канцтовары</t>
  </si>
  <si>
    <t>шт</t>
  </si>
  <si>
    <t>ед.</t>
  </si>
  <si>
    <t>Хозтовары</t>
  </si>
  <si>
    <t>244+247</t>
  </si>
  <si>
    <t>Персонально повышающие, рублей</t>
  </si>
  <si>
    <t>м2</t>
  </si>
  <si>
    <t>пог.м</t>
  </si>
  <si>
    <t>4.1</t>
  </si>
  <si>
    <t>4.2</t>
  </si>
  <si>
    <t>4.3</t>
  </si>
  <si>
    <t>4.4</t>
  </si>
  <si>
    <t>4.5</t>
  </si>
  <si>
    <t>4.6</t>
  </si>
  <si>
    <t>3.4. Расчет (обоснование) расходов на штрафов (в том числе административных), пеней, иных платежей</t>
  </si>
  <si>
    <t>Уплата пени</t>
  </si>
  <si>
    <t xml:space="preserve">Расчеты (обоснования) к плану финансово-хозяйственной деятельности </t>
  </si>
  <si>
    <t>Штраф</t>
  </si>
  <si>
    <t>Премия по итогам работы (на год), рублей</t>
  </si>
  <si>
    <r>
      <t>обязательное социальное страхование от несчастных случаев на производстве и профессиональных заболеваний по ставке 0,_ %</t>
    </r>
    <r>
      <rPr>
        <sz val="11"/>
        <rFont val="Calibri"/>
        <family val="2"/>
        <charset val="204"/>
      </rPr>
      <t>*</t>
    </r>
  </si>
  <si>
    <r>
      <rPr>
        <sz val="11"/>
        <rFont val="Calibri"/>
        <family val="2"/>
        <charset val="204"/>
      </rPr>
      <t>*</t>
    </r>
    <r>
      <rPr>
        <sz val="11"/>
        <rFont val="Times New Roman"/>
        <family val="1"/>
        <charset val="204"/>
      </rPr>
      <t xml:space="preserve"> Указываются страховые тарифы, дифференцированные по классам профессионального риска, установленные Федеральным законом от 22 декабря 2005 г. № 179-ФЗ "О страховых тарифах на обязательное социальное страхование от несчастных случаев на производстве и профессиональных заболеваний на 2006 год"</t>
    </r>
  </si>
  <si>
    <t>212, 222, 226</t>
  </si>
  <si>
    <t>Заведующий Домом Культуры</t>
  </si>
  <si>
    <t>Заведующий сектором</t>
  </si>
  <si>
    <t>Заведующий библиотекой</t>
  </si>
  <si>
    <t>Костюмер</t>
  </si>
  <si>
    <t>Начальник хозяйтсвенной службы</t>
  </si>
  <si>
    <t>Аккомпаниатор</t>
  </si>
  <si>
    <t>Артист</t>
  </si>
  <si>
    <t>Помощник культорганизатора</t>
  </si>
  <si>
    <t>Взносы по единому тарифу в СФР, всего</t>
  </si>
  <si>
    <t>в том числе: по ставке 30,0 %</t>
  </si>
  <si>
    <t>бюджет Вышестеблиевского сельского поселения Темрюкского района</t>
  </si>
  <si>
    <t>Повременная оплата междугородных, международных и местных телефонных соединений</t>
  </si>
  <si>
    <t>Услуги телефонно-телеграфной, факсимильной, пейджинговой связи, радиосвязи</t>
  </si>
  <si>
    <t xml:space="preserve">Доставка товара </t>
  </si>
  <si>
    <t>Дом Культуры</t>
  </si>
  <si>
    <t>Здание Дома Культуры</t>
  </si>
  <si>
    <t>бюджет  Вышестеблиевского сельского поселения Темрюкского района</t>
  </si>
  <si>
    <t>Ремонт (текущий и капитальный ) имущества</t>
  </si>
  <si>
    <t>дератизация, дезинсекция</t>
  </si>
  <si>
    <t>Дом Культуры, Здание Дома Культуры</t>
  </si>
  <si>
    <t>кц 8170</t>
  </si>
  <si>
    <t>Ведомственная охрана</t>
  </si>
  <si>
    <t>Приобретеение, обновление ПО</t>
  </si>
  <si>
    <t>машины и оборудование</t>
  </si>
  <si>
    <t>инвентарь</t>
  </si>
  <si>
    <t>Ремонт Здание Дома Культуры (КЦ 8170)</t>
  </si>
  <si>
    <t>Строительные материалы</t>
  </si>
  <si>
    <t>Строительные материалы (КЦ 8170), в том числе:</t>
  </si>
  <si>
    <t>Тревожная сигнализация</t>
  </si>
  <si>
    <t xml:space="preserve"> пожарная сигнализация</t>
  </si>
  <si>
    <t xml:space="preserve">МУНИЦИПАЛЬНОГО БЮДЖЕТНОГО УЧРЕЖДЕНИЕ КУЛЬТУРЫ "ВЫШЕСТЕБЛИЕВСКАЯ КЛУБНАЯ СИСТЕМА" ВЫШЕСТЕБЛИЕВСКОГО СЕЛЬСКОГО ПОСЕЛЕНИЯ ТЕМРЮКСКОГО РАЙОНА на 2024 год </t>
  </si>
  <si>
    <t>Д.В. Колмык</t>
  </si>
  <si>
    <t>Глава Вышестеблиевского сельского поселения Темрюкского района</t>
  </si>
  <si>
    <t>Специалист по работ с молодежью</t>
  </si>
  <si>
    <t>__" __________ 2025 года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</si>
</sst>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#,##0.00\ _₽"/>
    <numFmt numFmtId="166" formatCode="#,##0.00_ ;\-#,##0.00\ "/>
    <numFmt numFmtId="167" formatCode="_-* #,##0\ _₽_-;\-* #,##0\ _₽_-;_-* &quot;-&quot;??\ _₽_-;_-@_-"/>
  </numFmts>
  <fonts count="2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3" fontId="1" fillId="2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right"/>
    </xf>
    <xf numFmtId="43" fontId="3" fillId="2" borderId="0" xfId="0" applyNumberFormat="1" applyFont="1" applyFill="1" applyBorder="1"/>
    <xf numFmtId="0" fontId="12" fillId="2" borderId="0" xfId="0" applyFont="1" applyFill="1" applyAlignment="1">
      <alignment wrapText="1"/>
    </xf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4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4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3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43" fontId="3" fillId="2" borderId="0" xfId="0" applyNumberFormat="1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0" fontId="13" fillId="2" borderId="0" xfId="0" applyFont="1" applyFill="1"/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9" fontId="1" fillId="2" borderId="5" xfId="0" applyNumberFormat="1" applyFont="1" applyFill="1" applyBorder="1" applyAlignment="1">
      <alignment horizontal="center"/>
    </xf>
    <xf numFmtId="9" fontId="4" fillId="2" borderId="5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/>
    </xf>
    <xf numFmtId="165" fontId="3" fillId="2" borderId="0" xfId="0" applyNumberFormat="1" applyFont="1" applyFill="1"/>
    <xf numFmtId="2" fontId="1" fillId="2" borderId="0" xfId="0" applyNumberFormat="1" applyFont="1" applyFill="1" applyAlignment="1"/>
    <xf numFmtId="49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43" fontId="1" fillId="2" borderId="0" xfId="0" applyNumberFormat="1" applyFont="1" applyFill="1"/>
    <xf numFmtId="39" fontId="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 wrapText="1" shrinkToFi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166" fontId="1" fillId="2" borderId="0" xfId="0" applyNumberFormat="1" applyFont="1" applyFill="1"/>
    <xf numFmtId="2" fontId="13" fillId="2" borderId="0" xfId="0" applyNumberFormat="1" applyFont="1" applyFill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3" fillId="2" borderId="1" xfId="0" applyFont="1" applyFill="1" applyBorder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/>
    <xf numFmtId="165" fontId="3" fillId="2" borderId="0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43" fontId="1" fillId="2" borderId="0" xfId="0" applyNumberFormat="1" applyFont="1" applyFill="1" applyAlignment="1">
      <alignment vertical="center"/>
    </xf>
    <xf numFmtId="165" fontId="3" fillId="2" borderId="1" xfId="0" applyNumberFormat="1" applyFont="1" applyFill="1" applyBorder="1" applyAlignment="1"/>
    <xf numFmtId="4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2" fillId="2" borderId="6" xfId="0" applyFont="1" applyFill="1" applyBorder="1"/>
    <xf numFmtId="0" fontId="2" fillId="2" borderId="7" xfId="0" applyFont="1" applyFill="1" applyBorder="1"/>
    <xf numFmtId="43" fontId="1" fillId="2" borderId="7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3" fontId="16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1" fillId="2" borderId="5" xfId="0" applyNumberFormat="1" applyFont="1" applyFill="1" applyBorder="1" applyAlignment="1">
      <alignment horizontal="center"/>
    </xf>
    <xf numFmtId="43" fontId="1" fillId="2" borderId="5" xfId="0" applyNumberFormat="1" applyFont="1" applyFill="1" applyBorder="1" applyAlignment="1">
      <alignment horizontal="center"/>
    </xf>
    <xf numFmtId="43" fontId="2" fillId="2" borderId="7" xfId="0" applyNumberFormat="1" applyFont="1" applyFill="1" applyBorder="1"/>
    <xf numFmtId="43" fontId="1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2" fillId="2" borderId="6" xfId="0" applyNumberFormat="1" applyFont="1" applyFill="1" applyBorder="1"/>
    <xf numFmtId="43" fontId="4" fillId="2" borderId="7" xfId="0" applyNumberFormat="1" applyFont="1" applyFill="1" applyBorder="1" applyAlignment="1">
      <alignment horizontal="center"/>
    </xf>
    <xf numFmtId="43" fontId="8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43" fontId="15" fillId="2" borderId="7" xfId="0" applyNumberFormat="1" applyFont="1" applyFill="1" applyBorder="1"/>
    <xf numFmtId="0" fontId="2" fillId="2" borderId="7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/>
    </xf>
    <xf numFmtId="43" fontId="18" fillId="2" borderId="1" xfId="0" applyNumberFormat="1" applyFont="1" applyFill="1" applyBorder="1" applyAlignment="1">
      <alignment horizontal="center"/>
    </xf>
    <xf numFmtId="43" fontId="1" fillId="2" borderId="10" xfId="0" applyNumberFormat="1" applyFont="1" applyFill="1" applyBorder="1" applyAlignment="1">
      <alignment horizontal="center"/>
    </xf>
    <xf numFmtId="43" fontId="1" fillId="2" borderId="8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/>
    <xf numFmtId="0" fontId="7" fillId="2" borderId="7" xfId="0" applyFont="1" applyFill="1" applyBorder="1" applyAlignment="1"/>
    <xf numFmtId="0" fontId="2" fillId="3" borderId="7" xfId="0" applyFont="1" applyFill="1" applyBorder="1" applyAlignment="1">
      <alignment wrapText="1"/>
    </xf>
    <xf numFmtId="165" fontId="18" fillId="2" borderId="1" xfId="0" applyNumberFormat="1" applyFont="1" applyFill="1" applyBorder="1" applyAlignment="1"/>
    <xf numFmtId="0" fontId="1" fillId="2" borderId="7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43" fontId="6" fillId="0" borderId="1" xfId="0" applyNumberFormat="1" applyFont="1" applyFill="1" applyBorder="1" applyAlignment="1">
      <alignment horizontal="center"/>
    </xf>
    <xf numFmtId="0" fontId="11" fillId="2" borderId="0" xfId="0" applyFont="1" applyFill="1"/>
    <xf numFmtId="2" fontId="11" fillId="2" borderId="0" xfId="0" applyNumberFormat="1" applyFont="1" applyFill="1"/>
    <xf numFmtId="2" fontId="11" fillId="2" borderId="0" xfId="0" applyNumberFormat="1" applyFont="1" applyFill="1" applyAlignment="1">
      <alignment horizontal="center"/>
    </xf>
    <xf numFmtId="43" fontId="11" fillId="2" borderId="0" xfId="0" applyNumberFormat="1" applyFont="1" applyFill="1" applyAlignment="1">
      <alignment horizontal="center" vertical="center"/>
    </xf>
    <xf numFmtId="2" fontId="11" fillId="2" borderId="0" xfId="0" applyNumberFormat="1" applyFont="1" applyFill="1" applyAlignme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23" fillId="2" borderId="0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3" fontId="1" fillId="0" borderId="1" xfId="0" applyNumberFormat="1" applyFont="1" applyFill="1" applyBorder="1" applyAlignment="1">
      <alignment horizontal="center"/>
    </xf>
    <xf numFmtId="43" fontId="1" fillId="0" borderId="5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5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1" fillId="2" borderId="5" xfId="0" applyNumberFormat="1" applyFont="1" applyFill="1" applyBorder="1" applyAlignment="1">
      <alignment horizontal="center"/>
    </xf>
    <xf numFmtId="43" fontId="2" fillId="2" borderId="6" xfId="0" applyNumberFormat="1" applyFont="1" applyFill="1" applyBorder="1"/>
    <xf numFmtId="43" fontId="2" fillId="2" borderId="7" xfId="0" applyNumberFormat="1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43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2" borderId="7" xfId="0" applyNumberFormat="1" applyFont="1" applyFill="1" applyBorder="1"/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3" fontId="18" fillId="2" borderId="5" xfId="0" applyNumberFormat="1" applyFont="1" applyFill="1" applyBorder="1" applyAlignment="1">
      <alignment horizontal="center"/>
    </xf>
    <xf numFmtId="43" fontId="0" fillId="2" borderId="7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9" fontId="1" fillId="2" borderId="5" xfId="0" applyNumberFormat="1" applyFont="1" applyFill="1" applyBorder="1" applyAlignment="1">
      <alignment horizontal="center"/>
    </xf>
    <xf numFmtId="39" fontId="1" fillId="2" borderId="7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left" wrapText="1"/>
    </xf>
    <xf numFmtId="0" fontId="21" fillId="2" borderId="6" xfId="0" applyFont="1" applyFill="1" applyBorder="1"/>
    <xf numFmtId="0" fontId="21" fillId="2" borderId="7" xfId="0" applyFont="1" applyFill="1" applyBorder="1"/>
    <xf numFmtId="0" fontId="1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43" fontId="1" fillId="2" borderId="5" xfId="0" applyNumberFormat="1" applyFont="1" applyFill="1" applyBorder="1" applyAlignment="1">
      <alignment vertical="center"/>
    </xf>
    <xf numFmtId="43" fontId="1" fillId="2" borderId="7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/>
    <xf numFmtId="43" fontId="1" fillId="2" borderId="5" xfId="0" applyNumberFormat="1" applyFont="1" applyFill="1" applyBorder="1" applyAlignment="1">
      <alignment horizontal="right"/>
    </xf>
    <xf numFmtId="43" fontId="1" fillId="2" borderId="7" xfId="0" applyNumberFormat="1" applyFont="1" applyFill="1" applyBorder="1" applyAlignment="1">
      <alignment horizontal="right"/>
    </xf>
    <xf numFmtId="43" fontId="1" fillId="0" borderId="5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3" fontId="18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43" fontId="3" fillId="0" borderId="5" xfId="0" applyNumberFormat="1" applyFont="1" applyFill="1" applyBorder="1" applyAlignment="1">
      <alignment horizontal="center"/>
    </xf>
    <xf numFmtId="43" fontId="3" fillId="0" borderId="7" xfId="0" applyNumberFormat="1" applyFont="1" applyFill="1" applyBorder="1" applyAlignment="1">
      <alignment horizontal="center"/>
    </xf>
    <xf numFmtId="43" fontId="1" fillId="2" borderId="7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2" fontId="1" fillId="2" borderId="0" xfId="0" applyNumberFormat="1" applyFont="1" applyFill="1" applyAlignment="1">
      <alignment horizontal="right"/>
    </xf>
    <xf numFmtId="43" fontId="3" fillId="2" borderId="5" xfId="0" applyNumberFormat="1" applyFont="1" applyFill="1" applyBorder="1" applyAlignment="1">
      <alignment horizontal="center"/>
    </xf>
    <xf numFmtId="43" fontId="3" fillId="2" borderId="7" xfId="0" applyNumberFormat="1" applyFont="1" applyFill="1" applyBorder="1" applyAlignment="1">
      <alignment horizontal="center"/>
    </xf>
    <xf numFmtId="43" fontId="18" fillId="0" borderId="5" xfId="0" applyNumberFormat="1" applyFont="1" applyFill="1" applyBorder="1" applyAlignment="1">
      <alignment horizontal="center"/>
    </xf>
    <xf numFmtId="43" fontId="18" fillId="0" borderId="7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3" fontId="1" fillId="2" borderId="5" xfId="0" applyNumberFormat="1" applyFont="1" applyFill="1" applyBorder="1" applyAlignment="1">
      <alignment horizontal="right" vertical="center"/>
    </xf>
    <xf numFmtId="43" fontId="1" fillId="2" borderId="7" xfId="0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39" fontId="3" fillId="2" borderId="5" xfId="0" applyNumberFormat="1" applyFont="1" applyFill="1" applyBorder="1" applyAlignment="1">
      <alignment horizontal="right"/>
    </xf>
    <xf numFmtId="39" fontId="3" fillId="2" borderId="7" xfId="0" applyNumberFormat="1" applyFont="1" applyFill="1" applyBorder="1" applyAlignment="1">
      <alignment horizontal="right"/>
    </xf>
    <xf numFmtId="43" fontId="2" fillId="2" borderId="7" xfId="0" applyNumberFormat="1" applyFont="1" applyFill="1" applyBorder="1" applyAlignment="1">
      <alignment horizontal="right"/>
    </xf>
    <xf numFmtId="0" fontId="0" fillId="2" borderId="7" xfId="0" applyFont="1" applyFill="1" applyBorder="1" applyAlignment="1"/>
    <xf numFmtId="0" fontId="2" fillId="2" borderId="7" xfId="0" applyFont="1" applyFill="1" applyBorder="1" applyAlignment="1">
      <alignment horizontal="center"/>
    </xf>
    <xf numFmtId="43" fontId="8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/>
    <xf numFmtId="2" fontId="1" fillId="0" borderId="6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0" fontId="22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15" fillId="2" borderId="7" xfId="0" applyFont="1" applyFill="1" applyBorder="1"/>
    <xf numFmtId="43" fontId="4" fillId="2" borderId="5" xfId="0" applyNumberFormat="1" applyFont="1" applyFill="1" applyBorder="1" applyAlignment="1">
      <alignment horizontal="center"/>
    </xf>
    <xf numFmtId="43" fontId="15" fillId="2" borderId="6" xfId="0" applyNumberFormat="1" applyFont="1" applyFill="1" applyBorder="1"/>
    <xf numFmtId="43" fontId="15" fillId="2" borderId="7" xfId="0" applyNumberFormat="1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43" fontId="15" fillId="2" borderId="5" xfId="0" applyNumberFormat="1" applyFont="1" applyFill="1" applyBorder="1" applyAlignment="1">
      <alignment horizontal="center"/>
    </xf>
    <xf numFmtId="43" fontId="15" fillId="2" borderId="6" xfId="0" applyNumberFormat="1" applyFont="1" applyFill="1" applyBorder="1" applyAlignment="1">
      <alignment horizontal="center"/>
    </xf>
    <xf numFmtId="43" fontId="4" fillId="2" borderId="6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5" xfId="0" applyNumberFormat="1" applyFont="1" applyFill="1" applyBorder="1" applyAlignment="1">
      <alignment horizontal="center" wrapText="1"/>
    </xf>
    <xf numFmtId="0" fontId="2" fillId="2" borderId="7" xfId="0" applyNumberFormat="1" applyFont="1" applyFill="1" applyBorder="1" applyAlignment="1">
      <alignment wrapText="1"/>
    </xf>
    <xf numFmtId="0" fontId="17" fillId="0" borderId="5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2" fillId="2" borderId="6" xfId="0" applyNumberFormat="1" applyFont="1" applyFill="1" applyBorder="1" applyAlignment="1">
      <alignment wrapText="1"/>
    </xf>
    <xf numFmtId="43" fontId="4" fillId="2" borderId="10" xfId="0" applyNumberFormat="1" applyFont="1" applyFill="1" applyBorder="1" applyAlignment="1">
      <alignment horizontal="center"/>
    </xf>
    <xf numFmtId="43" fontId="4" fillId="2" borderId="8" xfId="0" applyNumberFormat="1" applyFont="1" applyFill="1" applyBorder="1" applyAlignment="1">
      <alignment horizontal="center"/>
    </xf>
    <xf numFmtId="43" fontId="4" fillId="2" borderId="11" xfId="0" applyNumberFormat="1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3" fontId="1" fillId="2" borderId="5" xfId="0" applyNumberFormat="1" applyFont="1" applyFill="1" applyBorder="1" applyAlignment="1">
      <alignment horizontal="center" vertical="center"/>
    </xf>
    <xf numFmtId="43" fontId="1" fillId="2" borderId="6" xfId="0" applyNumberFormat="1" applyFont="1" applyFill="1" applyBorder="1" applyAlignment="1">
      <alignment horizontal="center" vertical="center"/>
    </xf>
    <xf numFmtId="43" fontId="1" fillId="2" borderId="7" xfId="0" applyNumberFormat="1" applyFont="1" applyFill="1" applyBorder="1" applyAlignment="1">
      <alignment horizontal="center" vertical="center"/>
    </xf>
    <xf numFmtId="43" fontId="6" fillId="2" borderId="5" xfId="0" applyNumberFormat="1" applyFont="1" applyFill="1" applyBorder="1" applyAlignment="1">
      <alignment horizontal="center"/>
    </xf>
    <xf numFmtId="43" fontId="6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43" fontId="1" fillId="0" borderId="7" xfId="0" applyNumberFormat="1" applyFont="1" applyFill="1" applyBorder="1" applyAlignment="1">
      <alignment horizontal="right" vertical="center"/>
    </xf>
    <xf numFmtId="43" fontId="1" fillId="0" borderId="5" xfId="0" applyNumberFormat="1" applyFont="1" applyFill="1" applyBorder="1" applyAlignment="1">
      <alignment horizontal="right"/>
    </xf>
    <xf numFmtId="43" fontId="1" fillId="0" borderId="7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 wrapText="1"/>
    </xf>
    <xf numFmtId="0" fontId="2" fillId="0" borderId="6" xfId="0" applyFont="1" applyFill="1" applyBorder="1"/>
    <xf numFmtId="0" fontId="2" fillId="0" borderId="7" xfId="0" applyFont="1" applyFill="1" applyBorder="1"/>
    <xf numFmtId="43" fontId="3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166" fontId="1" fillId="2" borderId="7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166" fontId="1" fillId="2" borderId="5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/>
    </xf>
    <xf numFmtId="166" fontId="1" fillId="2" borderId="7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4" xfId="0" applyFont="1" applyFill="1" applyBorder="1"/>
    <xf numFmtId="0" fontId="1" fillId="2" borderId="8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 shrinkToFit="1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right" wrapText="1"/>
    </xf>
    <xf numFmtId="166" fontId="1" fillId="2" borderId="6" xfId="0" applyNumberFormat="1" applyFont="1" applyFill="1" applyBorder="1" applyAlignment="1">
      <alignment horizontal="right" wrapText="1"/>
    </xf>
    <xf numFmtId="166" fontId="1" fillId="2" borderId="7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2" fontId="6" fillId="2" borderId="5" xfId="0" applyNumberFormat="1" applyFont="1" applyFill="1" applyBorder="1" applyAlignment="1">
      <alignment horizontal="right"/>
    </xf>
    <xf numFmtId="2" fontId="6" fillId="2" borderId="7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wrapText="1"/>
    </xf>
    <xf numFmtId="0" fontId="2" fillId="2" borderId="0" xfId="0" applyFont="1" applyFill="1" applyAlignment="1"/>
    <xf numFmtId="165" fontId="3" fillId="2" borderId="5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wrapText="1"/>
    </xf>
    <xf numFmtId="0" fontId="7" fillId="2" borderId="6" xfId="0" applyFont="1" applyFill="1" applyBorder="1"/>
    <xf numFmtId="0" fontId="7" fillId="2" borderId="7" xfId="0" applyFont="1" applyFill="1" applyBorder="1"/>
    <xf numFmtId="2" fontId="18" fillId="0" borderId="5" xfId="0" applyNumberFormat="1" applyFont="1" applyFill="1" applyBorder="1" applyAlignment="1">
      <alignment horizontal="center"/>
    </xf>
    <xf numFmtId="2" fontId="18" fillId="0" borderId="7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349"/>
  <sheetViews>
    <sheetView tabSelected="1" topLeftCell="A67" zoomScale="85" zoomScaleNormal="85" zoomScaleSheetLayoutView="140" zoomScalePageLayoutView="85" workbookViewId="0">
      <selection activeCell="S86" sqref="S86"/>
    </sheetView>
  </sheetViews>
  <sheetFormatPr defaultRowHeight="15"/>
  <cols>
    <col min="1" max="1" width="7" style="15" customWidth="1"/>
    <col min="2" max="2" width="15.7109375" style="15" customWidth="1"/>
    <col min="3" max="3" width="6.42578125" style="15" customWidth="1"/>
    <col min="4" max="4" width="13.140625" style="15" customWidth="1"/>
    <col min="5" max="5" width="11.85546875" style="15" customWidth="1"/>
    <col min="6" max="6" width="0.140625" style="9" hidden="1" customWidth="1"/>
    <col min="7" max="7" width="11.5703125" style="9" customWidth="1"/>
    <col min="8" max="8" width="4.7109375" style="9" customWidth="1"/>
    <col min="9" max="9" width="17.42578125" style="9" customWidth="1"/>
    <col min="10" max="10" width="6.7109375" style="9" hidden="1" customWidth="1"/>
    <col min="11" max="11" width="14.42578125" style="9" customWidth="1"/>
    <col min="12" max="12" width="12.5703125" style="9" customWidth="1"/>
    <col min="13" max="13" width="15.7109375" style="10" customWidth="1"/>
    <col min="14" max="14" width="16.140625" style="10" customWidth="1"/>
    <col min="15" max="15" width="17.5703125" style="15" bestFit="1" customWidth="1"/>
    <col min="16" max="16" width="16" style="18" customWidth="1"/>
    <col min="17" max="17" width="16" style="15" bestFit="1" customWidth="1"/>
    <col min="18" max="18" width="14.7109375" style="15" customWidth="1"/>
    <col min="19" max="19" width="21.42578125" style="15" customWidth="1"/>
    <col min="20" max="20" width="9" style="15" customWidth="1"/>
    <col min="21" max="21" width="9.140625" style="15" hidden="1" customWidth="1"/>
    <col min="22" max="22" width="13.28515625" style="15" customWidth="1"/>
    <col min="23" max="23" width="0.140625" style="15" hidden="1" customWidth="1"/>
    <col min="24" max="24" width="15.85546875" style="15" customWidth="1"/>
    <col min="25" max="25" width="9.140625" style="15" hidden="1" customWidth="1"/>
    <col min="26" max="26" width="15.140625" style="37" customWidth="1"/>
    <col min="27" max="27" width="9.140625" style="15" hidden="1" customWidth="1"/>
    <col min="28" max="28" width="16.5703125" style="15" customWidth="1"/>
    <col min="29" max="16384" width="9.140625" style="15"/>
  </cols>
  <sheetData>
    <row r="2" spans="1:31" ht="15.75">
      <c r="A2" s="323" t="s">
        <v>160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31" ht="30.75" customHeight="1">
      <c r="A3" s="331" t="s">
        <v>196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Q3" s="17" t="s">
        <v>137</v>
      </c>
      <c r="S3" s="17" t="s">
        <v>136</v>
      </c>
      <c r="V3" s="15" t="s">
        <v>186</v>
      </c>
      <c r="AB3" s="9"/>
    </row>
    <row r="4" spans="1:31" ht="16.5" customHeight="1">
      <c r="A4" s="40"/>
      <c r="B4" s="8"/>
      <c r="C4" s="8"/>
      <c r="D4" s="8"/>
      <c r="E4" s="8"/>
      <c r="F4" s="8"/>
      <c r="G4" s="333" t="s">
        <v>200</v>
      </c>
      <c r="H4" s="333"/>
      <c r="I4" s="333"/>
      <c r="J4" s="333"/>
      <c r="K4" s="333"/>
      <c r="L4" s="8"/>
      <c r="M4" s="8"/>
      <c r="N4" s="8"/>
      <c r="O4" s="8"/>
      <c r="Q4" s="41">
        <f>O41+M97+M113+M127+N197+M212+N238+M275+K293+M316+N340+M182+N161+M61</f>
        <v>16913200.000319999</v>
      </c>
      <c r="S4" s="42">
        <f>O41+M97+M113+M61</f>
        <v>11916000</v>
      </c>
    </row>
    <row r="5" spans="1:31" ht="16.5" customHeight="1">
      <c r="A5" s="40"/>
      <c r="B5" s="8"/>
      <c r="C5" s="8"/>
      <c r="D5" s="8"/>
      <c r="E5" s="8"/>
      <c r="F5" s="8"/>
      <c r="G5" s="43"/>
      <c r="H5" s="43"/>
      <c r="I5" s="43"/>
      <c r="J5" s="43"/>
      <c r="K5" s="43"/>
      <c r="L5" s="8"/>
      <c r="M5" s="8"/>
      <c r="N5" s="8"/>
      <c r="O5" s="8"/>
    </row>
    <row r="6" spans="1:31" ht="15" customHeight="1">
      <c r="A6" s="324" t="s">
        <v>113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Q6" s="41">
        <f>S4+S7+S10+S14</f>
        <v>16913200.000319999</v>
      </c>
      <c r="S6" s="44">
        <v>244</v>
      </c>
    </row>
    <row r="7" spans="1:31">
      <c r="R7" s="44" t="s">
        <v>148</v>
      </c>
      <c r="S7" s="42">
        <f>N197+M212+M275+K293+M316+N340</f>
        <v>2946600</v>
      </c>
    </row>
    <row r="8" spans="1:31" ht="15.75">
      <c r="A8" s="45" t="s">
        <v>0</v>
      </c>
      <c r="D8" s="15">
        <v>211</v>
      </c>
      <c r="R8" s="46">
        <f>S7+S10</f>
        <v>4747200.0004000003</v>
      </c>
      <c r="S8" s="84"/>
    </row>
    <row r="9" spans="1:31" ht="15.75">
      <c r="A9" s="45"/>
      <c r="S9" s="44">
        <v>247</v>
      </c>
    </row>
    <row r="10" spans="1:31" ht="15.75" customHeight="1">
      <c r="A10" s="45" t="s">
        <v>1</v>
      </c>
      <c r="E10" s="27" t="s">
        <v>176</v>
      </c>
      <c r="F10" s="47" t="s">
        <v>117</v>
      </c>
      <c r="S10" s="42">
        <f>N224+N234+N230</f>
        <v>1800600.0004</v>
      </c>
    </row>
    <row r="11" spans="1:31">
      <c r="S11" s="84"/>
    </row>
    <row r="12" spans="1:31">
      <c r="S12" s="84"/>
    </row>
    <row r="13" spans="1:31" ht="15.75">
      <c r="A13" s="324" t="s">
        <v>2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S13" s="44">
        <v>851</v>
      </c>
    </row>
    <row r="14" spans="1:31">
      <c r="E14" s="334"/>
      <c r="F14" s="334"/>
      <c r="G14" s="334"/>
      <c r="H14" s="334"/>
      <c r="S14" s="42">
        <f>M127+M182+N161</f>
        <v>249999.99992</v>
      </c>
    </row>
    <row r="15" spans="1:31" s="89" customFormat="1" ht="31.5" customHeight="1">
      <c r="A15" s="325" t="s">
        <v>3</v>
      </c>
      <c r="B15" s="325" t="s">
        <v>4</v>
      </c>
      <c r="C15" s="325" t="s">
        <v>5</v>
      </c>
      <c r="D15" s="314" t="s">
        <v>125</v>
      </c>
      <c r="E15" s="198"/>
      <c r="F15" s="198"/>
      <c r="G15" s="198"/>
      <c r="H15" s="198"/>
      <c r="I15" s="198"/>
      <c r="J15" s="198"/>
      <c r="K15" s="199"/>
      <c r="L15" s="325" t="s">
        <v>149</v>
      </c>
      <c r="M15" s="325" t="s">
        <v>128</v>
      </c>
      <c r="N15" s="351" t="s">
        <v>162</v>
      </c>
      <c r="O15" s="351" t="s">
        <v>124</v>
      </c>
      <c r="P15" s="90"/>
      <c r="Q15" s="11"/>
      <c r="R15" s="338"/>
      <c r="S15" s="90"/>
      <c r="T15" s="90"/>
      <c r="U15" s="90"/>
      <c r="AC15" s="338"/>
      <c r="AD15" s="338"/>
      <c r="AE15" s="91"/>
    </row>
    <row r="16" spans="1:31" s="89" customFormat="1" ht="15" customHeight="1">
      <c r="A16" s="326"/>
      <c r="B16" s="326"/>
      <c r="C16" s="326"/>
      <c r="D16" s="325" t="s">
        <v>6</v>
      </c>
      <c r="E16" s="314" t="s">
        <v>7</v>
      </c>
      <c r="F16" s="198"/>
      <c r="G16" s="198"/>
      <c r="H16" s="198"/>
      <c r="I16" s="198"/>
      <c r="J16" s="198"/>
      <c r="K16" s="199"/>
      <c r="L16" s="343"/>
      <c r="M16" s="343"/>
      <c r="N16" s="351"/>
      <c r="O16" s="351"/>
      <c r="P16" s="90"/>
      <c r="Q16" s="11"/>
      <c r="R16" s="338"/>
      <c r="S16" s="338"/>
      <c r="T16" s="90"/>
      <c r="U16" s="90"/>
      <c r="AC16" s="339"/>
      <c r="AD16" s="339"/>
      <c r="AE16" s="91"/>
    </row>
    <row r="17" spans="1:31" s="89" customFormat="1" ht="74.25" customHeight="1">
      <c r="A17" s="327"/>
      <c r="B17" s="327"/>
      <c r="C17" s="327"/>
      <c r="D17" s="327"/>
      <c r="E17" s="92" t="s">
        <v>8</v>
      </c>
      <c r="F17" s="92" t="s">
        <v>126</v>
      </c>
      <c r="G17" s="92" t="s">
        <v>9</v>
      </c>
      <c r="H17" s="92" t="s">
        <v>10</v>
      </c>
      <c r="I17" s="92" t="s">
        <v>127</v>
      </c>
      <c r="J17" s="92" t="s">
        <v>126</v>
      </c>
      <c r="K17" s="34" t="s">
        <v>123</v>
      </c>
      <c r="L17" s="335"/>
      <c r="M17" s="335"/>
      <c r="N17" s="351"/>
      <c r="O17" s="351"/>
      <c r="P17" s="90"/>
      <c r="Q17" s="11"/>
      <c r="R17" s="338"/>
      <c r="S17" s="338"/>
      <c r="T17" s="90"/>
      <c r="U17" s="90"/>
      <c r="AC17" s="339"/>
      <c r="AD17" s="339"/>
      <c r="AE17" s="91"/>
    </row>
    <row r="18" spans="1:31" s="84" customFormat="1">
      <c r="A18" s="95">
        <v>1</v>
      </c>
      <c r="B18" s="3">
        <v>2</v>
      </c>
      <c r="C18" s="3">
        <v>3</v>
      </c>
      <c r="D18" s="3">
        <v>4</v>
      </c>
      <c r="E18" s="3">
        <v>5</v>
      </c>
      <c r="F18" s="3">
        <v>5</v>
      </c>
      <c r="G18" s="3">
        <v>6</v>
      </c>
      <c r="H18" s="3">
        <v>7</v>
      </c>
      <c r="I18" s="3">
        <v>7</v>
      </c>
      <c r="J18" s="3">
        <v>9</v>
      </c>
      <c r="K18" s="48">
        <v>8</v>
      </c>
      <c r="L18" s="3">
        <v>9</v>
      </c>
      <c r="M18" s="86">
        <v>10</v>
      </c>
      <c r="N18" s="3">
        <v>11</v>
      </c>
      <c r="O18" s="3">
        <v>12</v>
      </c>
      <c r="P18" s="4"/>
      <c r="Q18" s="12"/>
      <c r="R18" s="4"/>
      <c r="S18" s="4"/>
      <c r="T18" s="4"/>
      <c r="U18" s="4"/>
      <c r="AC18" s="4"/>
      <c r="AD18" s="4"/>
      <c r="AE18" s="4"/>
    </row>
    <row r="19" spans="1:31" s="84" customFormat="1">
      <c r="A19" s="95">
        <v>1</v>
      </c>
      <c r="B19" s="141" t="s">
        <v>118</v>
      </c>
      <c r="C19" s="142">
        <v>1</v>
      </c>
      <c r="D19" s="143">
        <f>E19+G19+I19+K19</f>
        <v>67465</v>
      </c>
      <c r="E19" s="143">
        <v>57100</v>
      </c>
      <c r="F19" s="143"/>
      <c r="G19" s="143">
        <v>1800</v>
      </c>
      <c r="H19" s="143"/>
      <c r="I19" s="143">
        <v>8565</v>
      </c>
      <c r="J19" s="143">
        <v>25</v>
      </c>
      <c r="K19" s="143"/>
      <c r="L19" s="143">
        <v>0</v>
      </c>
      <c r="M19" s="144"/>
      <c r="N19" s="143">
        <v>50000</v>
      </c>
      <c r="O19" s="145">
        <f>SUM(D19*12+L19+M19+N19)</f>
        <v>859580</v>
      </c>
      <c r="P19" s="5"/>
      <c r="Q19" s="5"/>
      <c r="R19" s="4"/>
      <c r="S19" s="50"/>
      <c r="T19" s="50"/>
      <c r="U19" s="4"/>
      <c r="AC19" s="4"/>
      <c r="AD19" s="4"/>
      <c r="AE19" s="4"/>
    </row>
    <row r="20" spans="1:31" s="84" customFormat="1" ht="53.25" customHeight="1">
      <c r="A20" s="92">
        <v>2</v>
      </c>
      <c r="B20" s="146" t="s">
        <v>119</v>
      </c>
      <c r="C20" s="142">
        <v>1</v>
      </c>
      <c r="D20" s="143">
        <f>E20+G20+I20+K20</f>
        <v>21984.2</v>
      </c>
      <c r="E20" s="143">
        <v>16508</v>
      </c>
      <c r="F20" s="143"/>
      <c r="G20" s="143">
        <v>3000</v>
      </c>
      <c r="H20" s="143"/>
      <c r="I20" s="143">
        <v>2476.1999999999998</v>
      </c>
      <c r="J20" s="143"/>
      <c r="K20" s="143">
        <v>0</v>
      </c>
      <c r="L20" s="143">
        <v>0</v>
      </c>
      <c r="M20" s="144">
        <v>270000</v>
      </c>
      <c r="N20" s="143">
        <v>34000</v>
      </c>
      <c r="O20" s="145">
        <f>SUM(D20*12+L20+M20+N20)</f>
        <v>567810.4</v>
      </c>
      <c r="P20" s="140"/>
      <c r="Q20" s="5"/>
      <c r="R20" s="4"/>
      <c r="S20" s="50"/>
      <c r="T20" s="50"/>
      <c r="U20" s="4"/>
      <c r="V20" s="50"/>
      <c r="W20" s="4"/>
      <c r="X20" s="50"/>
      <c r="Y20" s="4"/>
      <c r="Z20" s="14"/>
      <c r="AA20" s="14"/>
      <c r="AB20" s="50"/>
      <c r="AC20" s="4"/>
      <c r="AD20" s="4"/>
      <c r="AE20" s="4"/>
    </row>
    <row r="21" spans="1:31" s="84" customFormat="1" ht="30.75" customHeight="1">
      <c r="A21" s="325">
        <v>3</v>
      </c>
      <c r="B21" s="363" t="s">
        <v>122</v>
      </c>
      <c r="C21" s="142">
        <v>1</v>
      </c>
      <c r="D21" s="143">
        <f>E21+G21+I21+K21</f>
        <v>15591</v>
      </c>
      <c r="E21" s="143">
        <v>12591</v>
      </c>
      <c r="F21" s="143"/>
      <c r="G21" s="143">
        <v>3000</v>
      </c>
      <c r="H21" s="143"/>
      <c r="I21" s="143"/>
      <c r="J21" s="143"/>
      <c r="K21" s="143">
        <v>0</v>
      </c>
      <c r="L21" s="143"/>
      <c r="M21" s="144">
        <v>21600</v>
      </c>
      <c r="N21" s="143">
        <v>25000</v>
      </c>
      <c r="O21" s="145">
        <f t="shared" ref="O21:O36" si="0">SUM(D21*12+L21+M21+N21)</f>
        <v>233692</v>
      </c>
      <c r="P21" s="5"/>
      <c r="Q21" s="5"/>
      <c r="R21" s="4"/>
      <c r="S21" s="50"/>
      <c r="T21" s="50"/>
      <c r="U21" s="4"/>
      <c r="V21" s="50"/>
      <c r="W21" s="4"/>
      <c r="X21" s="50"/>
      <c r="Y21" s="4"/>
      <c r="Z21" s="14"/>
      <c r="AA21" s="14"/>
      <c r="AB21" s="50"/>
      <c r="AC21" s="4"/>
      <c r="AD21" s="4"/>
      <c r="AE21" s="4"/>
    </row>
    <row r="22" spans="1:31" s="98" customFormat="1" ht="30.75" customHeight="1">
      <c r="A22" s="335"/>
      <c r="B22" s="364"/>
      <c r="C22" s="142">
        <v>1</v>
      </c>
      <c r="D22" s="143">
        <f>E22+G22+I22+K22</f>
        <v>16220.55</v>
      </c>
      <c r="E22" s="143">
        <v>12591</v>
      </c>
      <c r="F22" s="143"/>
      <c r="G22" s="143">
        <v>3000</v>
      </c>
      <c r="H22" s="143"/>
      <c r="I22" s="143">
        <v>629.54999999999995</v>
      </c>
      <c r="J22" s="143"/>
      <c r="K22" s="143"/>
      <c r="L22" s="143"/>
      <c r="M22" s="144">
        <v>60000</v>
      </c>
      <c r="N22" s="143">
        <v>25000</v>
      </c>
      <c r="O22" s="145">
        <f t="shared" si="0"/>
        <v>279646.59999999998</v>
      </c>
      <c r="P22" s="5"/>
      <c r="Q22" s="5"/>
      <c r="R22" s="4"/>
      <c r="S22" s="50"/>
      <c r="T22" s="50"/>
      <c r="U22" s="4"/>
      <c r="V22" s="50"/>
      <c r="W22" s="4"/>
      <c r="X22" s="50"/>
      <c r="Y22" s="4"/>
      <c r="Z22" s="14"/>
      <c r="AA22" s="14"/>
      <c r="AB22" s="50"/>
      <c r="AC22" s="4"/>
      <c r="AD22" s="4"/>
      <c r="AE22" s="4"/>
    </row>
    <row r="23" spans="1:31" s="84" customFormat="1" ht="18.75" customHeight="1">
      <c r="A23" s="325">
        <v>4</v>
      </c>
      <c r="B23" s="336" t="s">
        <v>120</v>
      </c>
      <c r="C23" s="142">
        <v>1</v>
      </c>
      <c r="D23" s="143">
        <f t="shared" ref="D23:D30" si="1">E23+G23+I23+K23</f>
        <v>17479.650000000001</v>
      </c>
      <c r="E23" s="143">
        <v>12591</v>
      </c>
      <c r="F23" s="143"/>
      <c r="G23" s="143">
        <v>3000</v>
      </c>
      <c r="H23" s="143"/>
      <c r="I23" s="143">
        <v>1888.65</v>
      </c>
      <c r="J23" s="143"/>
      <c r="K23" s="143">
        <v>0</v>
      </c>
      <c r="L23" s="143"/>
      <c r="M23" s="144">
        <v>140000</v>
      </c>
      <c r="N23" s="143">
        <v>25000</v>
      </c>
      <c r="O23" s="145">
        <f t="shared" si="0"/>
        <v>374755.80000000005</v>
      </c>
      <c r="P23" s="5"/>
      <c r="Q23" s="5"/>
      <c r="R23" s="4"/>
      <c r="S23" s="50"/>
      <c r="T23" s="50"/>
      <c r="U23" s="4"/>
      <c r="V23" s="50"/>
      <c r="W23" s="4"/>
      <c r="X23" s="50"/>
      <c r="Y23" s="51"/>
      <c r="Z23" s="14"/>
      <c r="AA23" s="14"/>
      <c r="AB23" s="50"/>
      <c r="AC23" s="4"/>
      <c r="AD23" s="4"/>
      <c r="AE23" s="4"/>
    </row>
    <row r="24" spans="1:31" s="84" customFormat="1" ht="18.75" customHeight="1">
      <c r="A24" s="335"/>
      <c r="B24" s="337"/>
      <c r="C24" s="142">
        <v>1</v>
      </c>
      <c r="D24" s="143">
        <f t="shared" si="1"/>
        <v>16850.099999999999</v>
      </c>
      <c r="E24" s="143">
        <v>12591</v>
      </c>
      <c r="F24" s="143"/>
      <c r="G24" s="143">
        <v>3000</v>
      </c>
      <c r="H24" s="143"/>
      <c r="I24" s="143">
        <v>1259.0999999999999</v>
      </c>
      <c r="J24" s="143"/>
      <c r="K24" s="143">
        <v>0</v>
      </c>
      <c r="L24" s="143"/>
      <c r="M24" s="144">
        <v>200000</v>
      </c>
      <c r="N24" s="143">
        <v>25000</v>
      </c>
      <c r="O24" s="145">
        <f t="shared" si="0"/>
        <v>427201.19999999995</v>
      </c>
      <c r="P24" s="5"/>
      <c r="Q24" s="5"/>
      <c r="R24" s="4"/>
      <c r="S24" s="50"/>
      <c r="T24" s="50"/>
      <c r="U24" s="4"/>
      <c r="V24" s="50"/>
      <c r="W24" s="4"/>
      <c r="X24" s="50"/>
      <c r="Y24" s="51"/>
      <c r="Z24" s="14"/>
      <c r="AA24" s="14"/>
      <c r="AB24" s="50"/>
      <c r="AC24" s="4"/>
      <c r="AD24" s="4"/>
      <c r="AE24" s="4"/>
    </row>
    <row r="25" spans="1:31" s="84" customFormat="1" ht="44.25" customHeight="1">
      <c r="A25" s="92">
        <v>5</v>
      </c>
      <c r="B25" s="146" t="s">
        <v>170</v>
      </c>
      <c r="C25" s="142">
        <v>1</v>
      </c>
      <c r="D25" s="143">
        <f t="shared" si="1"/>
        <v>11209.05</v>
      </c>
      <c r="E25" s="143">
        <v>8961</v>
      </c>
      <c r="F25" s="143"/>
      <c r="G25" s="143">
        <v>1800</v>
      </c>
      <c r="H25" s="143"/>
      <c r="I25" s="143">
        <v>448.05</v>
      </c>
      <c r="J25" s="143"/>
      <c r="K25" s="143">
        <v>0</v>
      </c>
      <c r="L25" s="143"/>
      <c r="M25" s="144">
        <v>150000</v>
      </c>
      <c r="N25" s="143">
        <v>25000</v>
      </c>
      <c r="O25" s="145">
        <f t="shared" si="0"/>
        <v>309508.59999999998</v>
      </c>
      <c r="P25" s="5"/>
      <c r="Q25" s="5"/>
      <c r="R25" s="4"/>
      <c r="S25" s="50"/>
      <c r="T25" s="50"/>
      <c r="U25" s="4"/>
      <c r="V25" s="50"/>
      <c r="W25" s="4"/>
      <c r="X25" s="50"/>
      <c r="Y25" s="51"/>
      <c r="Z25" s="14"/>
      <c r="AA25" s="14"/>
      <c r="AB25" s="50"/>
      <c r="AC25" s="4"/>
      <c r="AD25" s="4"/>
      <c r="AE25" s="4"/>
    </row>
    <row r="26" spans="1:31" s="84" customFormat="1">
      <c r="A26" s="92">
        <v>6</v>
      </c>
      <c r="B26" s="146" t="s">
        <v>121</v>
      </c>
      <c r="C26" s="142">
        <v>1</v>
      </c>
      <c r="D26" s="143">
        <f t="shared" si="1"/>
        <v>17480</v>
      </c>
      <c r="E26" s="143">
        <v>14480</v>
      </c>
      <c r="F26" s="143"/>
      <c r="G26" s="143">
        <v>3000</v>
      </c>
      <c r="H26" s="143"/>
      <c r="I26" s="143"/>
      <c r="J26" s="143"/>
      <c r="K26" s="143">
        <v>0</v>
      </c>
      <c r="L26" s="143"/>
      <c r="M26" s="144">
        <v>131000</v>
      </c>
      <c r="N26" s="143">
        <v>25000</v>
      </c>
      <c r="O26" s="145">
        <f t="shared" si="0"/>
        <v>365760</v>
      </c>
      <c r="P26" s="5"/>
      <c r="Q26" s="5"/>
      <c r="R26" s="4"/>
      <c r="S26" s="50"/>
      <c r="T26" s="50"/>
      <c r="U26" s="4"/>
      <c r="V26" s="50"/>
      <c r="W26" s="4"/>
      <c r="X26" s="50"/>
      <c r="Y26" s="51"/>
      <c r="Z26" s="14"/>
      <c r="AA26" s="14"/>
      <c r="AB26" s="50"/>
      <c r="AC26" s="4"/>
      <c r="AD26" s="4"/>
      <c r="AE26" s="4"/>
    </row>
    <row r="27" spans="1:31" s="84" customFormat="1" ht="25.5" customHeight="1">
      <c r="A27" s="325">
        <v>8</v>
      </c>
      <c r="B27" s="352" t="s">
        <v>120</v>
      </c>
      <c r="C27" s="142">
        <v>1</v>
      </c>
      <c r="D27" s="143">
        <f t="shared" si="1"/>
        <v>16220.55</v>
      </c>
      <c r="E27" s="143">
        <v>12591</v>
      </c>
      <c r="F27" s="143"/>
      <c r="G27" s="143">
        <v>3000</v>
      </c>
      <c r="H27" s="143"/>
      <c r="I27" s="143">
        <v>629.54999999999995</v>
      </c>
      <c r="J27" s="143"/>
      <c r="K27" s="143">
        <v>0</v>
      </c>
      <c r="L27" s="143"/>
      <c r="M27" s="144">
        <v>188000</v>
      </c>
      <c r="N27" s="143">
        <v>25000</v>
      </c>
      <c r="O27" s="145">
        <f t="shared" si="0"/>
        <v>407646.6</v>
      </c>
      <c r="P27" s="5"/>
      <c r="Q27" s="5"/>
      <c r="R27" s="4"/>
      <c r="S27" s="50"/>
      <c r="T27" s="50"/>
      <c r="U27" s="4"/>
      <c r="V27" s="50"/>
      <c r="W27" s="4"/>
      <c r="X27" s="50"/>
      <c r="Y27" s="52"/>
      <c r="Z27" s="14"/>
      <c r="AA27" s="14"/>
      <c r="AB27" s="50"/>
      <c r="AC27" s="4"/>
      <c r="AD27" s="4"/>
      <c r="AE27" s="4"/>
    </row>
    <row r="28" spans="1:31" s="84" customFormat="1">
      <c r="A28" s="335"/>
      <c r="B28" s="353"/>
      <c r="C28" s="142">
        <v>1</v>
      </c>
      <c r="D28" s="143">
        <f t="shared" si="1"/>
        <v>16220.55</v>
      </c>
      <c r="E28" s="143">
        <v>12591</v>
      </c>
      <c r="F28" s="143"/>
      <c r="G28" s="143">
        <v>3000</v>
      </c>
      <c r="H28" s="143"/>
      <c r="I28" s="143">
        <v>629.54999999999995</v>
      </c>
      <c r="J28" s="143"/>
      <c r="K28" s="143">
        <v>0</v>
      </c>
      <c r="L28" s="143"/>
      <c r="M28" s="144">
        <v>155000</v>
      </c>
      <c r="N28" s="143">
        <v>25000</v>
      </c>
      <c r="O28" s="145">
        <f t="shared" si="0"/>
        <v>374646.6</v>
      </c>
      <c r="P28" s="5"/>
      <c r="Q28" s="6"/>
      <c r="R28" s="4"/>
      <c r="S28" s="50"/>
      <c r="T28" s="50"/>
      <c r="U28" s="4"/>
      <c r="V28" s="50"/>
      <c r="W28" s="4"/>
      <c r="X28" s="50"/>
      <c r="Y28" s="52"/>
      <c r="Z28" s="14"/>
      <c r="AA28" s="14"/>
      <c r="AB28" s="50"/>
      <c r="AC28" s="4"/>
      <c r="AD28" s="4"/>
      <c r="AE28" s="4"/>
    </row>
    <row r="29" spans="1:31" s="84" customFormat="1">
      <c r="A29" s="95">
        <v>9</v>
      </c>
      <c r="B29" s="141" t="s">
        <v>169</v>
      </c>
      <c r="C29" s="142">
        <v>1</v>
      </c>
      <c r="D29" s="143">
        <f t="shared" si="1"/>
        <v>11121</v>
      </c>
      <c r="E29" s="143">
        <v>8121</v>
      </c>
      <c r="F29" s="143"/>
      <c r="G29" s="143">
        <v>3000</v>
      </c>
      <c r="H29" s="143"/>
      <c r="I29" s="143">
        <v>0</v>
      </c>
      <c r="J29" s="143">
        <v>25</v>
      </c>
      <c r="K29" s="143">
        <v>0</v>
      </c>
      <c r="L29" s="143"/>
      <c r="M29" s="144">
        <v>240000</v>
      </c>
      <c r="N29" s="143">
        <v>20000</v>
      </c>
      <c r="O29" s="145">
        <f t="shared" si="0"/>
        <v>393452</v>
      </c>
      <c r="P29" s="5"/>
      <c r="Q29" s="5"/>
      <c r="R29" s="4"/>
      <c r="S29" s="50"/>
      <c r="T29" s="50"/>
      <c r="U29" s="4"/>
      <c r="V29" s="50"/>
      <c r="W29" s="4"/>
      <c r="X29" s="50"/>
      <c r="Y29" s="52"/>
      <c r="Z29" s="14"/>
      <c r="AA29" s="14"/>
      <c r="AB29" s="50"/>
      <c r="AC29" s="4"/>
      <c r="AD29" s="4"/>
      <c r="AE29" s="4"/>
    </row>
    <row r="30" spans="1:31" s="84" customFormat="1" ht="47.25" customHeight="1">
      <c r="A30" s="92">
        <v>10</v>
      </c>
      <c r="B30" s="146" t="s">
        <v>167</v>
      </c>
      <c r="C30" s="142">
        <v>1</v>
      </c>
      <c r="D30" s="143">
        <f t="shared" si="1"/>
        <v>21984.2</v>
      </c>
      <c r="E30" s="143">
        <v>16508</v>
      </c>
      <c r="F30" s="143"/>
      <c r="G30" s="143">
        <v>3000</v>
      </c>
      <c r="H30" s="143"/>
      <c r="I30" s="143">
        <v>2476.1999999999998</v>
      </c>
      <c r="J30" s="143"/>
      <c r="K30" s="143">
        <f>E30*J30%</f>
        <v>0</v>
      </c>
      <c r="L30" s="143"/>
      <c r="M30" s="144">
        <v>240000</v>
      </c>
      <c r="N30" s="143">
        <v>30000</v>
      </c>
      <c r="O30" s="145">
        <f t="shared" si="0"/>
        <v>533810.4</v>
      </c>
      <c r="P30" s="5"/>
      <c r="Q30" s="5"/>
      <c r="R30" s="4"/>
      <c r="S30" s="50"/>
      <c r="T30" s="50"/>
      <c r="U30" s="4"/>
      <c r="V30" s="50"/>
      <c r="W30" s="4"/>
      <c r="X30" s="50"/>
      <c r="Y30" s="52"/>
      <c r="Z30" s="14"/>
      <c r="AA30" s="14"/>
      <c r="AB30" s="50"/>
      <c r="AC30" s="4"/>
      <c r="AD30" s="4"/>
      <c r="AE30" s="4"/>
    </row>
    <row r="31" spans="1:31" s="138" customFormat="1" ht="47.25" customHeight="1">
      <c r="A31" s="139"/>
      <c r="B31" s="146" t="s">
        <v>167</v>
      </c>
      <c r="C31" s="142">
        <v>1</v>
      </c>
      <c r="D31" s="143">
        <f t="shared" ref="D31" si="2">E31+G31+I31+K31</f>
        <v>21984.2</v>
      </c>
      <c r="E31" s="143">
        <v>16508</v>
      </c>
      <c r="F31" s="143"/>
      <c r="G31" s="143">
        <v>3000</v>
      </c>
      <c r="H31" s="143"/>
      <c r="I31" s="143">
        <v>2476.1999999999998</v>
      </c>
      <c r="J31" s="143"/>
      <c r="K31" s="143">
        <f>E31*J31%</f>
        <v>0</v>
      </c>
      <c r="L31" s="143"/>
      <c r="M31" s="144">
        <v>235000</v>
      </c>
      <c r="N31" s="143">
        <v>33000</v>
      </c>
      <c r="O31" s="145">
        <f t="shared" ref="O31" si="3">SUM(D31*12+L31+M31+N31)</f>
        <v>531810.4</v>
      </c>
      <c r="P31" s="5"/>
      <c r="Q31" s="5"/>
      <c r="R31" s="4"/>
      <c r="S31" s="50"/>
      <c r="T31" s="50"/>
      <c r="U31" s="4"/>
      <c r="V31" s="50"/>
      <c r="W31" s="4"/>
      <c r="X31" s="50"/>
      <c r="Y31" s="52"/>
      <c r="Z31" s="14"/>
      <c r="AA31" s="14"/>
      <c r="AB31" s="50"/>
      <c r="AC31" s="4"/>
      <c r="AD31" s="4"/>
      <c r="AE31" s="4"/>
    </row>
    <row r="32" spans="1:31" s="84" customFormat="1" ht="60" customHeight="1">
      <c r="A32" s="92">
        <v>12</v>
      </c>
      <c r="B32" s="146" t="s">
        <v>166</v>
      </c>
      <c r="C32" s="142">
        <v>1</v>
      </c>
      <c r="D32" s="143">
        <f t="shared" ref="D32:D36" si="4">E32+G32+I32+K32</f>
        <v>21984.2</v>
      </c>
      <c r="E32" s="143">
        <v>16508</v>
      </c>
      <c r="F32" s="143"/>
      <c r="G32" s="143">
        <v>3000</v>
      </c>
      <c r="H32" s="143"/>
      <c r="I32" s="143">
        <v>2476.1999999999998</v>
      </c>
      <c r="J32" s="143"/>
      <c r="K32" s="143">
        <f>E32*J32%</f>
        <v>0</v>
      </c>
      <c r="L32" s="143"/>
      <c r="M32" s="147">
        <v>260000</v>
      </c>
      <c r="N32" s="143">
        <v>30000</v>
      </c>
      <c r="O32" s="145">
        <f t="shared" si="0"/>
        <v>553810.4</v>
      </c>
      <c r="P32" s="6"/>
      <c r="Q32" s="5"/>
      <c r="R32" s="4"/>
      <c r="S32" s="50"/>
      <c r="T32" s="50"/>
      <c r="U32" s="4"/>
      <c r="V32" s="50"/>
      <c r="W32" s="4"/>
      <c r="X32" s="50"/>
      <c r="Y32" s="4"/>
      <c r="Z32" s="14"/>
      <c r="AA32" s="14"/>
      <c r="AB32" s="50"/>
      <c r="AC32" s="4"/>
      <c r="AD32" s="4"/>
      <c r="AE32" s="4"/>
    </row>
    <row r="33" spans="1:31" s="84" customFormat="1">
      <c r="A33" s="95">
        <v>13</v>
      </c>
      <c r="B33" s="141" t="s">
        <v>171</v>
      </c>
      <c r="C33" s="142">
        <v>1</v>
      </c>
      <c r="D33" s="143">
        <f t="shared" si="4"/>
        <v>15591</v>
      </c>
      <c r="E33" s="143">
        <v>12591</v>
      </c>
      <c r="F33" s="143"/>
      <c r="G33" s="143">
        <v>3000</v>
      </c>
      <c r="H33" s="143"/>
      <c r="I33" s="143"/>
      <c r="J33" s="143"/>
      <c r="K33" s="143">
        <v>0</v>
      </c>
      <c r="L33" s="143"/>
      <c r="M33" s="144">
        <v>40000</v>
      </c>
      <c r="N33" s="143">
        <v>20000</v>
      </c>
      <c r="O33" s="145">
        <f t="shared" si="0"/>
        <v>247092</v>
      </c>
      <c r="P33" s="5"/>
      <c r="Q33" s="5"/>
      <c r="R33" s="4"/>
      <c r="S33" s="50"/>
      <c r="T33" s="50"/>
      <c r="U33" s="4"/>
      <c r="V33" s="50"/>
      <c r="W33" s="4"/>
      <c r="X33" s="50"/>
      <c r="Y33" s="51"/>
      <c r="Z33" s="14"/>
      <c r="AA33" s="14"/>
      <c r="AB33" s="50"/>
      <c r="AC33" s="4"/>
      <c r="AD33" s="4"/>
      <c r="AE33" s="4"/>
    </row>
    <row r="34" spans="1:31" s="84" customFormat="1">
      <c r="A34" s="325">
        <v>14</v>
      </c>
      <c r="B34" s="336" t="s">
        <v>120</v>
      </c>
      <c r="C34" s="142">
        <v>1</v>
      </c>
      <c r="D34" s="143">
        <f t="shared" si="4"/>
        <v>17479.650000000001</v>
      </c>
      <c r="E34" s="143">
        <v>12591</v>
      </c>
      <c r="F34" s="143"/>
      <c r="G34" s="143">
        <v>3000</v>
      </c>
      <c r="H34" s="143"/>
      <c r="I34" s="143">
        <v>1888.65</v>
      </c>
      <c r="J34" s="143"/>
      <c r="K34" s="143">
        <v>0</v>
      </c>
      <c r="L34" s="143"/>
      <c r="M34" s="144">
        <v>140000</v>
      </c>
      <c r="N34" s="143">
        <v>25000</v>
      </c>
      <c r="O34" s="145">
        <f t="shared" si="0"/>
        <v>374755.80000000005</v>
      </c>
      <c r="P34" s="5"/>
      <c r="Q34" s="5"/>
      <c r="R34" s="4"/>
      <c r="S34" s="50"/>
      <c r="T34" s="50"/>
      <c r="U34" s="4"/>
      <c r="V34" s="50"/>
      <c r="W34" s="4"/>
      <c r="X34" s="50"/>
      <c r="Y34" s="4"/>
      <c r="Z34" s="14"/>
      <c r="AA34" s="14"/>
      <c r="AB34" s="50"/>
      <c r="AC34" s="4"/>
      <c r="AD34" s="4"/>
      <c r="AE34" s="4"/>
    </row>
    <row r="35" spans="1:31" s="84" customFormat="1">
      <c r="A35" s="343"/>
      <c r="B35" s="354"/>
      <c r="C35" s="142">
        <v>1</v>
      </c>
      <c r="D35" s="143">
        <f t="shared" si="4"/>
        <v>17479.650000000001</v>
      </c>
      <c r="E35" s="143">
        <v>12591</v>
      </c>
      <c r="F35" s="143"/>
      <c r="G35" s="143">
        <v>3000</v>
      </c>
      <c r="H35" s="143"/>
      <c r="I35" s="143">
        <v>1888.65</v>
      </c>
      <c r="J35" s="143"/>
      <c r="K35" s="143">
        <v>0</v>
      </c>
      <c r="L35" s="143"/>
      <c r="M35" s="144">
        <v>140000</v>
      </c>
      <c r="N35" s="143">
        <v>25000</v>
      </c>
      <c r="O35" s="145">
        <f t="shared" si="0"/>
        <v>374755.80000000005</v>
      </c>
      <c r="P35" s="5"/>
      <c r="Q35" s="5"/>
      <c r="R35" s="4"/>
      <c r="S35" s="50"/>
      <c r="T35" s="50"/>
      <c r="U35" s="4"/>
      <c r="V35" s="50"/>
      <c r="W35" s="4"/>
      <c r="X35" s="50"/>
      <c r="Y35" s="4"/>
      <c r="Z35" s="14"/>
      <c r="AA35" s="14"/>
      <c r="AB35" s="50"/>
      <c r="AC35" s="4"/>
      <c r="AD35" s="4"/>
      <c r="AE35" s="4"/>
    </row>
    <row r="36" spans="1:31" s="84" customFormat="1">
      <c r="A36" s="335"/>
      <c r="B36" s="337"/>
      <c r="C36" s="142">
        <v>1</v>
      </c>
      <c r="D36" s="143">
        <f t="shared" si="4"/>
        <v>17479.650000000001</v>
      </c>
      <c r="E36" s="143">
        <v>12591</v>
      </c>
      <c r="F36" s="143"/>
      <c r="G36" s="143">
        <v>3000</v>
      </c>
      <c r="H36" s="143"/>
      <c r="I36" s="143">
        <v>1888.65</v>
      </c>
      <c r="J36" s="143"/>
      <c r="K36" s="143">
        <v>0</v>
      </c>
      <c r="L36" s="143"/>
      <c r="M36" s="144">
        <v>140000</v>
      </c>
      <c r="N36" s="143">
        <v>25000</v>
      </c>
      <c r="O36" s="145">
        <f t="shared" si="0"/>
        <v>374755.80000000005</v>
      </c>
      <c r="P36" s="5"/>
      <c r="Q36" s="5"/>
      <c r="R36" s="4"/>
      <c r="S36" s="50"/>
      <c r="T36" s="50"/>
      <c r="U36" s="4"/>
      <c r="V36" s="50"/>
      <c r="W36" s="4"/>
      <c r="X36" s="50"/>
      <c r="Y36" s="4"/>
      <c r="Z36" s="14"/>
      <c r="AA36" s="14"/>
      <c r="AB36" s="50"/>
      <c r="AC36" s="4"/>
      <c r="AD36" s="4"/>
      <c r="AE36" s="4"/>
    </row>
    <row r="37" spans="1:31" ht="45">
      <c r="A37" s="95">
        <v>17</v>
      </c>
      <c r="B37" s="148" t="s">
        <v>199</v>
      </c>
      <c r="C37" s="142">
        <v>1</v>
      </c>
      <c r="D37" s="143">
        <f t="shared" ref="D37" si="5">E37+G37+I37+K37</f>
        <v>17479.650000000001</v>
      </c>
      <c r="E37" s="143">
        <v>12591</v>
      </c>
      <c r="F37" s="143"/>
      <c r="G37" s="143">
        <v>3000</v>
      </c>
      <c r="H37" s="143"/>
      <c r="I37" s="143">
        <v>1888.65</v>
      </c>
      <c r="J37" s="143"/>
      <c r="K37" s="143">
        <v>0</v>
      </c>
      <c r="L37" s="143"/>
      <c r="M37" s="144">
        <v>140000</v>
      </c>
      <c r="N37" s="143">
        <v>25000</v>
      </c>
      <c r="O37" s="145">
        <f t="shared" ref="O37" si="6">SUM(D37*12+L37+M37+N37)</f>
        <v>374755.80000000005</v>
      </c>
      <c r="P37" s="5"/>
      <c r="Q37" s="13"/>
      <c r="R37" s="13"/>
      <c r="S37" s="13"/>
      <c r="T37" s="50"/>
      <c r="U37" s="4"/>
      <c r="V37" s="50"/>
      <c r="W37" s="4"/>
      <c r="X37" s="50"/>
      <c r="Y37" s="52"/>
      <c r="Z37" s="14"/>
      <c r="AA37" s="14"/>
      <c r="AB37" s="50"/>
      <c r="AC37" s="13"/>
      <c r="AD37" s="4"/>
      <c r="AE37" s="13"/>
    </row>
    <row r="38" spans="1:31" ht="30">
      <c r="A38" s="92">
        <v>18</v>
      </c>
      <c r="B38" s="146" t="s">
        <v>168</v>
      </c>
      <c r="C38" s="142">
        <v>1</v>
      </c>
      <c r="D38" s="143">
        <f t="shared" ref="D38:D40" si="7">E38+G38+I38+K38</f>
        <v>21984.2</v>
      </c>
      <c r="E38" s="143">
        <v>16508</v>
      </c>
      <c r="F38" s="143"/>
      <c r="G38" s="143">
        <v>3000</v>
      </c>
      <c r="H38" s="143"/>
      <c r="I38" s="143">
        <v>2476.1999999999998</v>
      </c>
      <c r="J38" s="143"/>
      <c r="K38" s="143">
        <v>0</v>
      </c>
      <c r="L38" s="143"/>
      <c r="M38" s="144">
        <v>210000</v>
      </c>
      <c r="N38" s="143">
        <v>30000</v>
      </c>
      <c r="O38" s="145">
        <f>SUM(D38*12+L38+M38+N38)</f>
        <v>503810.4</v>
      </c>
      <c r="P38" s="5"/>
      <c r="Q38" s="13"/>
      <c r="R38" s="13"/>
      <c r="S38" s="13"/>
      <c r="T38" s="50"/>
      <c r="U38" s="4"/>
      <c r="V38" s="50"/>
      <c r="W38" s="4"/>
      <c r="X38" s="50"/>
      <c r="Y38" s="52"/>
      <c r="Z38" s="14"/>
      <c r="AA38" s="14"/>
      <c r="AB38" s="50"/>
      <c r="AC38" s="13"/>
      <c r="AD38" s="4"/>
      <c r="AE38" s="13"/>
    </row>
    <row r="39" spans="1:31">
      <c r="A39" s="99">
        <v>19</v>
      </c>
      <c r="B39" s="146" t="s">
        <v>172</v>
      </c>
      <c r="C39" s="142">
        <v>2</v>
      </c>
      <c r="D39" s="143">
        <f t="shared" ref="D39" si="8">E39+G39+I39+K39</f>
        <v>17480</v>
      </c>
      <c r="E39" s="143">
        <v>14480</v>
      </c>
      <c r="F39" s="143"/>
      <c r="G39" s="143">
        <v>3000</v>
      </c>
      <c r="H39" s="143"/>
      <c r="I39" s="143"/>
      <c r="J39" s="143"/>
      <c r="K39" s="143"/>
      <c r="L39" s="143"/>
      <c r="M39" s="144">
        <v>342000</v>
      </c>
      <c r="N39" s="143">
        <v>25000</v>
      </c>
      <c r="O39" s="145">
        <f>SUM(D39*12+L39+M39+N39)</f>
        <v>576760</v>
      </c>
      <c r="P39" s="5"/>
      <c r="T39" s="50"/>
      <c r="U39" s="4"/>
      <c r="V39" s="50"/>
      <c r="W39" s="4"/>
      <c r="X39" s="50"/>
      <c r="Y39" s="52"/>
      <c r="Z39" s="14"/>
      <c r="AA39" s="14"/>
      <c r="AB39" s="50"/>
      <c r="AC39" s="13"/>
      <c r="AD39" s="4"/>
      <c r="AE39" s="13"/>
    </row>
    <row r="40" spans="1:31" ht="45">
      <c r="A40" s="92">
        <v>20</v>
      </c>
      <c r="B40" s="146" t="s">
        <v>173</v>
      </c>
      <c r="C40" s="142">
        <v>7</v>
      </c>
      <c r="D40" s="143">
        <f t="shared" si="7"/>
        <v>12591</v>
      </c>
      <c r="E40" s="143">
        <v>12591</v>
      </c>
      <c r="F40" s="143"/>
      <c r="G40" s="143"/>
      <c r="H40" s="143"/>
      <c r="I40" s="143"/>
      <c r="J40" s="143"/>
      <c r="K40" s="143"/>
      <c r="L40" s="143"/>
      <c r="M40" s="144">
        <v>24074.81</v>
      </c>
      <c r="N40" s="143"/>
      <c r="O40" s="145">
        <f>SUM(E40*7)+K40+L40+M40+N40</f>
        <v>112211.81</v>
      </c>
      <c r="P40" s="5"/>
      <c r="T40" s="50"/>
      <c r="U40" s="4"/>
      <c r="V40" s="50"/>
      <c r="W40" s="4"/>
      <c r="X40" s="50"/>
      <c r="Y40" s="52"/>
      <c r="Z40" s="14"/>
      <c r="AA40" s="14"/>
      <c r="AB40" s="50"/>
      <c r="AC40" s="13"/>
      <c r="AD40" s="4"/>
      <c r="AE40" s="13"/>
    </row>
    <row r="41" spans="1:31">
      <c r="A41" s="95"/>
      <c r="B41" s="141"/>
      <c r="C41" s="142" t="s">
        <v>12</v>
      </c>
      <c r="D41" s="143" t="s">
        <v>12</v>
      </c>
      <c r="E41" s="143" t="s">
        <v>12</v>
      </c>
      <c r="F41" s="143"/>
      <c r="G41" s="143" t="s">
        <v>12</v>
      </c>
      <c r="H41" s="143"/>
      <c r="I41" s="143" t="s">
        <v>12</v>
      </c>
      <c r="J41" s="143"/>
      <c r="K41" s="143" t="s">
        <v>12</v>
      </c>
      <c r="L41" s="144" t="s">
        <v>12</v>
      </c>
      <c r="M41" s="143">
        <f>SUM(M19:M40)</f>
        <v>3466674.81</v>
      </c>
      <c r="N41" s="149"/>
      <c r="O41" s="150">
        <f>SUM(O19:O40)+71.59</f>
        <v>9152100</v>
      </c>
      <c r="P41" s="7"/>
      <c r="T41" s="13"/>
      <c r="U41" s="13"/>
      <c r="V41" s="13"/>
      <c r="W41" s="13"/>
      <c r="X41" s="13"/>
      <c r="Y41" s="13"/>
      <c r="Z41" s="53"/>
      <c r="AA41" s="13"/>
      <c r="AB41" s="13"/>
      <c r="AC41" s="13"/>
      <c r="AD41" s="13"/>
      <c r="AE41" s="13"/>
    </row>
    <row r="42" spans="1:31">
      <c r="A42" s="13"/>
      <c r="B42" s="54"/>
      <c r="C42" s="328"/>
      <c r="D42" s="328"/>
      <c r="E42" s="14"/>
      <c r="F42" s="329"/>
      <c r="G42" s="330"/>
      <c r="H42" s="329"/>
      <c r="I42" s="330"/>
      <c r="J42" s="329"/>
      <c r="K42" s="330"/>
      <c r="L42" s="14"/>
      <c r="M42" s="14"/>
      <c r="N42" s="14"/>
      <c r="P42" s="16"/>
      <c r="T42" s="13"/>
      <c r="U42" s="13"/>
      <c r="V42" s="13"/>
      <c r="W42" s="13"/>
      <c r="X42" s="13"/>
      <c r="Y42" s="13"/>
      <c r="Z42" s="53"/>
      <c r="AA42" s="13"/>
      <c r="AB42" s="13"/>
      <c r="AC42" s="13"/>
      <c r="AD42" s="13"/>
      <c r="AE42" s="13"/>
    </row>
    <row r="43" spans="1:31">
      <c r="A43" s="174" t="s">
        <v>135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"/>
    </row>
    <row r="44" spans="1:31">
      <c r="O44" s="17"/>
    </row>
    <row r="45" spans="1:31" ht="15.75">
      <c r="A45" s="45" t="s">
        <v>0</v>
      </c>
      <c r="D45" s="15" t="s">
        <v>165</v>
      </c>
      <c r="O45" s="17"/>
    </row>
    <row r="46" spans="1:31" ht="15.75">
      <c r="A46" s="45"/>
    </row>
    <row r="47" spans="1:31" ht="15.75">
      <c r="A47" s="45" t="s">
        <v>1</v>
      </c>
      <c r="E47" s="15" t="s">
        <v>176</v>
      </c>
      <c r="Q47" s="89"/>
      <c r="R47" s="89"/>
      <c r="S47" s="89"/>
    </row>
    <row r="49" spans="1:26" ht="15.75">
      <c r="A49" s="324" t="s">
        <v>13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Q49" s="19"/>
      <c r="R49" s="19"/>
      <c r="S49" s="19"/>
    </row>
    <row r="50" spans="1:26">
      <c r="Q50" s="21"/>
      <c r="R50" s="21"/>
      <c r="S50" s="21"/>
    </row>
    <row r="51" spans="1:26" s="89" customFormat="1">
      <c r="A51" s="92" t="s">
        <v>3</v>
      </c>
      <c r="B51" s="175" t="s">
        <v>14</v>
      </c>
      <c r="C51" s="198"/>
      <c r="D51" s="199"/>
      <c r="E51" s="314" t="s">
        <v>15</v>
      </c>
      <c r="F51" s="315"/>
      <c r="G51" s="316"/>
      <c r="H51" s="181" t="s">
        <v>18</v>
      </c>
      <c r="I51" s="205"/>
      <c r="J51" s="182"/>
      <c r="K51" s="181" t="s">
        <v>16</v>
      </c>
      <c r="L51" s="182"/>
      <c r="M51" s="181" t="s">
        <v>17</v>
      </c>
      <c r="N51" s="182"/>
      <c r="P51" s="18"/>
      <c r="Z51" s="55"/>
    </row>
    <row r="52" spans="1:26">
      <c r="A52" s="95">
        <v>1</v>
      </c>
      <c r="B52" s="175">
        <v>2</v>
      </c>
      <c r="C52" s="176"/>
      <c r="D52" s="177"/>
      <c r="E52" s="175">
        <v>3</v>
      </c>
      <c r="F52" s="176"/>
      <c r="G52" s="177"/>
      <c r="H52" s="162">
        <v>4</v>
      </c>
      <c r="I52" s="192"/>
      <c r="J52" s="163"/>
      <c r="K52" s="162">
        <v>5</v>
      </c>
      <c r="L52" s="163"/>
      <c r="M52" s="162">
        <v>6</v>
      </c>
      <c r="N52" s="163"/>
      <c r="Q52" s="21"/>
      <c r="R52" s="21"/>
      <c r="S52" s="21"/>
    </row>
    <row r="53" spans="1:26" s="19" customFormat="1" ht="53.25" customHeight="1">
      <c r="A53" s="92">
        <v>1</v>
      </c>
      <c r="B53" s="319" t="s">
        <v>19</v>
      </c>
      <c r="C53" s="347"/>
      <c r="D53" s="348"/>
      <c r="E53" s="314" t="s">
        <v>12</v>
      </c>
      <c r="F53" s="315"/>
      <c r="G53" s="316"/>
      <c r="H53" s="181" t="s">
        <v>12</v>
      </c>
      <c r="I53" s="198"/>
      <c r="J53" s="199"/>
      <c r="K53" s="181" t="s">
        <v>12</v>
      </c>
      <c r="L53" s="182"/>
      <c r="M53" s="349">
        <f>M54+M55+M56</f>
        <v>0</v>
      </c>
      <c r="N53" s="350"/>
      <c r="P53" s="20"/>
      <c r="Q53" s="21"/>
      <c r="R53" s="21"/>
      <c r="S53" s="21"/>
      <c r="Z53" s="56"/>
    </row>
    <row r="54" spans="1:26" s="21" customFormat="1" ht="58.5" customHeight="1">
      <c r="A54" s="57" t="s">
        <v>20</v>
      </c>
      <c r="B54" s="319" t="s">
        <v>21</v>
      </c>
      <c r="C54" s="198"/>
      <c r="D54" s="199"/>
      <c r="E54" s="317">
        <v>0</v>
      </c>
      <c r="F54" s="344"/>
      <c r="G54" s="318"/>
      <c r="H54" s="317">
        <v>0</v>
      </c>
      <c r="I54" s="344"/>
      <c r="J54" s="318"/>
      <c r="K54" s="317">
        <v>0</v>
      </c>
      <c r="L54" s="318"/>
      <c r="M54" s="317">
        <v>0</v>
      </c>
      <c r="N54" s="318"/>
      <c r="O54" s="97"/>
      <c r="P54" s="21">
        <v>212</v>
      </c>
      <c r="Z54" s="58"/>
    </row>
    <row r="55" spans="1:26" s="89" customFormat="1" ht="36" customHeight="1">
      <c r="A55" s="95" t="s">
        <v>22</v>
      </c>
      <c r="B55" s="319" t="s">
        <v>23</v>
      </c>
      <c r="C55" s="198"/>
      <c r="D55" s="199"/>
      <c r="E55" s="320">
        <v>0</v>
      </c>
      <c r="F55" s="321"/>
      <c r="G55" s="322"/>
      <c r="H55" s="320">
        <v>0</v>
      </c>
      <c r="I55" s="321"/>
      <c r="J55" s="322"/>
      <c r="K55" s="320">
        <v>0</v>
      </c>
      <c r="L55" s="322"/>
      <c r="M55" s="317">
        <v>0</v>
      </c>
      <c r="N55" s="318"/>
      <c r="O55" s="22"/>
      <c r="P55" s="22">
        <v>222</v>
      </c>
      <c r="Z55" s="55"/>
    </row>
    <row r="56" spans="1:26" s="21" customFormat="1" ht="30" customHeight="1">
      <c r="A56" s="92" t="s">
        <v>24</v>
      </c>
      <c r="B56" s="319" t="s">
        <v>25</v>
      </c>
      <c r="C56" s="198"/>
      <c r="D56" s="199"/>
      <c r="E56" s="340">
        <v>0</v>
      </c>
      <c r="F56" s="341"/>
      <c r="G56" s="342"/>
      <c r="H56" s="340">
        <v>0</v>
      </c>
      <c r="I56" s="341"/>
      <c r="J56" s="342"/>
      <c r="K56" s="340">
        <v>0</v>
      </c>
      <c r="L56" s="342"/>
      <c r="M56" s="317">
        <v>0</v>
      </c>
      <c r="N56" s="318"/>
      <c r="O56" s="97"/>
      <c r="P56" s="21">
        <v>226</v>
      </c>
      <c r="Z56" s="58"/>
    </row>
    <row r="57" spans="1:26" s="21" customFormat="1" ht="48.75" customHeight="1">
      <c r="A57" s="92">
        <v>2</v>
      </c>
      <c r="B57" s="319" t="s">
        <v>26</v>
      </c>
      <c r="C57" s="198"/>
      <c r="D57" s="199"/>
      <c r="E57" s="314" t="s">
        <v>12</v>
      </c>
      <c r="F57" s="315"/>
      <c r="G57" s="316"/>
      <c r="H57" s="181" t="s">
        <v>12</v>
      </c>
      <c r="I57" s="198"/>
      <c r="J57" s="199"/>
      <c r="K57" s="181" t="s">
        <v>12</v>
      </c>
      <c r="L57" s="182"/>
      <c r="M57" s="181" t="s">
        <v>12</v>
      </c>
      <c r="N57" s="182"/>
      <c r="P57" s="20"/>
      <c r="Q57" s="15"/>
      <c r="R57" s="15"/>
      <c r="S57" s="15"/>
      <c r="Z57" s="58"/>
    </row>
    <row r="58" spans="1:26" s="21" customFormat="1" ht="62.25" customHeight="1">
      <c r="A58" s="57" t="s">
        <v>27</v>
      </c>
      <c r="B58" s="319" t="s">
        <v>21</v>
      </c>
      <c r="C58" s="198"/>
      <c r="D58" s="199"/>
      <c r="E58" s="314" t="s">
        <v>12</v>
      </c>
      <c r="F58" s="315"/>
      <c r="G58" s="316"/>
      <c r="H58" s="181" t="s">
        <v>12</v>
      </c>
      <c r="I58" s="198"/>
      <c r="J58" s="199"/>
      <c r="K58" s="181" t="s">
        <v>12</v>
      </c>
      <c r="L58" s="182"/>
      <c r="M58" s="181" t="s">
        <v>12</v>
      </c>
      <c r="N58" s="182"/>
      <c r="P58" s="20"/>
      <c r="Q58" s="15"/>
      <c r="R58" s="15"/>
      <c r="S58" s="15"/>
      <c r="Z58" s="58"/>
    </row>
    <row r="59" spans="1:26" s="89" customFormat="1" ht="35.25" customHeight="1">
      <c r="A59" s="95" t="s">
        <v>28</v>
      </c>
      <c r="B59" s="319" t="s">
        <v>23</v>
      </c>
      <c r="C59" s="198"/>
      <c r="D59" s="199"/>
      <c r="E59" s="314" t="s">
        <v>12</v>
      </c>
      <c r="F59" s="315"/>
      <c r="G59" s="316"/>
      <c r="H59" s="181" t="s">
        <v>12</v>
      </c>
      <c r="I59" s="198"/>
      <c r="J59" s="199"/>
      <c r="K59" s="181" t="s">
        <v>12</v>
      </c>
      <c r="L59" s="182"/>
      <c r="M59" s="181" t="s">
        <v>12</v>
      </c>
      <c r="N59" s="182"/>
      <c r="P59" s="18"/>
      <c r="Q59" s="15"/>
      <c r="R59" s="15"/>
      <c r="S59" s="15"/>
      <c r="Z59" s="55"/>
    </row>
    <row r="60" spans="1:26" s="21" customFormat="1" ht="35.25" customHeight="1">
      <c r="A60" s="92" t="s">
        <v>29</v>
      </c>
      <c r="B60" s="319" t="s">
        <v>25</v>
      </c>
      <c r="C60" s="198"/>
      <c r="D60" s="199"/>
      <c r="E60" s="314" t="s">
        <v>12</v>
      </c>
      <c r="F60" s="315"/>
      <c r="G60" s="316"/>
      <c r="H60" s="181" t="s">
        <v>12</v>
      </c>
      <c r="I60" s="198"/>
      <c r="J60" s="199"/>
      <c r="K60" s="181" t="s">
        <v>12</v>
      </c>
      <c r="L60" s="182"/>
      <c r="M60" s="181" t="s">
        <v>12</v>
      </c>
      <c r="N60" s="182"/>
      <c r="P60" s="20"/>
      <c r="Q60" s="15"/>
      <c r="R60" s="15"/>
      <c r="S60" s="15"/>
      <c r="Z60" s="58"/>
    </row>
    <row r="61" spans="1:26">
      <c r="A61" s="59"/>
      <c r="B61" s="281" t="s">
        <v>11</v>
      </c>
      <c r="C61" s="282"/>
      <c r="D61" s="283"/>
      <c r="E61" s="314" t="s">
        <v>12</v>
      </c>
      <c r="F61" s="315"/>
      <c r="G61" s="316"/>
      <c r="H61" s="181" t="s">
        <v>12</v>
      </c>
      <c r="I61" s="205"/>
      <c r="J61" s="182"/>
      <c r="K61" s="181" t="s">
        <v>12</v>
      </c>
      <c r="L61" s="182"/>
      <c r="M61" s="345">
        <f>M53</f>
        <v>0</v>
      </c>
      <c r="N61" s="346"/>
    </row>
    <row r="62" spans="1:26">
      <c r="A62" s="89"/>
    </row>
    <row r="63" spans="1:26">
      <c r="A63" s="368" t="s">
        <v>35</v>
      </c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</row>
    <row r="65" spans="1:26" ht="15.75">
      <c r="A65" s="45" t="s">
        <v>0</v>
      </c>
    </row>
    <row r="66" spans="1:26" ht="15.75">
      <c r="A66" s="45"/>
    </row>
    <row r="67" spans="1:26" ht="15.75">
      <c r="A67" s="45" t="s">
        <v>1</v>
      </c>
      <c r="Q67" s="19"/>
      <c r="R67" s="19"/>
      <c r="S67" s="19"/>
    </row>
    <row r="69" spans="1:26" ht="15.75">
      <c r="A69" s="324" t="s">
        <v>116</v>
      </c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</row>
    <row r="71" spans="1:26" s="19" customFormat="1">
      <c r="A71" s="92" t="s">
        <v>3</v>
      </c>
      <c r="B71" s="314" t="s">
        <v>14</v>
      </c>
      <c r="C71" s="198"/>
      <c r="D71" s="199"/>
      <c r="E71" s="314" t="s">
        <v>30</v>
      </c>
      <c r="F71" s="315"/>
      <c r="G71" s="316"/>
      <c r="H71" s="181" t="s">
        <v>31</v>
      </c>
      <c r="I71" s="205"/>
      <c r="J71" s="182"/>
      <c r="K71" s="181" t="s">
        <v>32</v>
      </c>
      <c r="L71" s="182"/>
      <c r="M71" s="181" t="s">
        <v>33</v>
      </c>
      <c r="N71" s="182"/>
      <c r="P71" s="20"/>
      <c r="Q71" s="15"/>
      <c r="R71" s="15"/>
      <c r="S71" s="15"/>
      <c r="Z71" s="56"/>
    </row>
    <row r="72" spans="1:26">
      <c r="A72" s="95">
        <v>1</v>
      </c>
      <c r="B72" s="175">
        <v>2</v>
      </c>
      <c r="C72" s="176"/>
      <c r="D72" s="177"/>
      <c r="E72" s="175">
        <v>3</v>
      </c>
      <c r="F72" s="176"/>
      <c r="G72" s="177"/>
      <c r="H72" s="162">
        <v>4</v>
      </c>
      <c r="I72" s="192"/>
      <c r="J72" s="163"/>
      <c r="K72" s="162">
        <v>5</v>
      </c>
      <c r="L72" s="163"/>
      <c r="M72" s="162">
        <v>6</v>
      </c>
      <c r="N72" s="163"/>
    </row>
    <row r="73" spans="1:26" ht="17.25" customHeight="1">
      <c r="A73" s="95">
        <v>1</v>
      </c>
      <c r="B73" s="171" t="s">
        <v>34</v>
      </c>
      <c r="C73" s="198"/>
      <c r="D73" s="199"/>
      <c r="E73" s="289"/>
      <c r="F73" s="290"/>
      <c r="G73" s="291"/>
      <c r="H73" s="158"/>
      <c r="I73" s="193"/>
      <c r="J73" s="159"/>
      <c r="K73" s="158"/>
      <c r="L73" s="159"/>
      <c r="M73" s="158"/>
      <c r="N73" s="159"/>
    </row>
    <row r="74" spans="1:26">
      <c r="A74" s="49"/>
      <c r="B74" s="281" t="s">
        <v>11</v>
      </c>
      <c r="C74" s="282"/>
      <c r="D74" s="283"/>
      <c r="E74" s="314" t="s">
        <v>12</v>
      </c>
      <c r="F74" s="315"/>
      <c r="G74" s="316"/>
      <c r="H74" s="181" t="s">
        <v>12</v>
      </c>
      <c r="I74" s="205"/>
      <c r="J74" s="182"/>
      <c r="K74" s="181" t="s">
        <v>12</v>
      </c>
      <c r="L74" s="182"/>
      <c r="M74" s="158"/>
      <c r="N74" s="159"/>
    </row>
    <row r="76" spans="1:26">
      <c r="A76" s="174" t="s">
        <v>35</v>
      </c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</row>
    <row r="78" spans="1:26" ht="15.75">
      <c r="A78" s="45" t="s">
        <v>0</v>
      </c>
      <c r="D78" s="15">
        <v>213</v>
      </c>
    </row>
    <row r="79" spans="1:26" ht="15.75">
      <c r="A79" s="45"/>
    </row>
    <row r="80" spans="1:26" ht="15.75">
      <c r="A80" s="45" t="s">
        <v>1</v>
      </c>
      <c r="E80" s="15" t="s">
        <v>176</v>
      </c>
      <c r="Q80" s="23"/>
      <c r="R80" s="23"/>
      <c r="S80" s="23"/>
    </row>
    <row r="81" spans="1:26">
      <c r="Q81" s="23"/>
      <c r="R81" s="23"/>
      <c r="S81" s="23"/>
    </row>
    <row r="82" spans="1:26" ht="38.25" customHeight="1">
      <c r="A82" s="231" t="s">
        <v>36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</row>
    <row r="84" spans="1:26" s="23" customFormat="1">
      <c r="A84" s="129" t="s">
        <v>3</v>
      </c>
      <c r="B84" s="306" t="s">
        <v>37</v>
      </c>
      <c r="C84" s="307"/>
      <c r="D84" s="307"/>
      <c r="E84" s="307"/>
      <c r="F84" s="307"/>
      <c r="G84" s="307"/>
      <c r="H84" s="307"/>
      <c r="I84" s="307"/>
      <c r="J84" s="308"/>
      <c r="K84" s="309" t="s">
        <v>38</v>
      </c>
      <c r="L84" s="300"/>
      <c r="M84" s="310" t="s">
        <v>39</v>
      </c>
      <c r="N84" s="311"/>
      <c r="P84" s="18"/>
      <c r="Q84" s="15"/>
      <c r="R84" s="15"/>
      <c r="S84" s="15"/>
      <c r="Z84" s="60"/>
    </row>
    <row r="85" spans="1:26" s="23" customFormat="1" ht="15" customHeight="1">
      <c r="A85" s="129">
        <v>1</v>
      </c>
      <c r="B85" s="306">
        <v>2</v>
      </c>
      <c r="C85" s="299"/>
      <c r="D85" s="299"/>
      <c r="E85" s="299"/>
      <c r="F85" s="299"/>
      <c r="G85" s="299"/>
      <c r="H85" s="299"/>
      <c r="I85" s="299"/>
      <c r="J85" s="300"/>
      <c r="K85" s="312">
        <v>3</v>
      </c>
      <c r="L85" s="300"/>
      <c r="M85" s="313">
        <v>4</v>
      </c>
      <c r="N85" s="300"/>
      <c r="P85" s="18"/>
      <c r="Q85" s="15"/>
      <c r="R85" s="15"/>
      <c r="S85" s="15"/>
      <c r="Z85" s="60"/>
    </row>
    <row r="86" spans="1:26">
      <c r="A86" s="130">
        <v>1</v>
      </c>
      <c r="B86" s="302" t="s">
        <v>174</v>
      </c>
      <c r="C86" s="303"/>
      <c r="D86" s="303"/>
      <c r="E86" s="303"/>
      <c r="F86" s="303"/>
      <c r="G86" s="303"/>
      <c r="H86" s="303"/>
      <c r="I86" s="303"/>
      <c r="J86" s="304"/>
      <c r="K86" s="202" t="s">
        <v>12</v>
      </c>
      <c r="L86" s="203"/>
      <c r="M86" s="202" t="s">
        <v>12</v>
      </c>
      <c r="N86" s="203"/>
    </row>
    <row r="87" spans="1:26">
      <c r="A87" s="130" t="s">
        <v>20</v>
      </c>
      <c r="B87" s="302" t="s">
        <v>175</v>
      </c>
      <c r="C87" s="303"/>
      <c r="D87" s="303"/>
      <c r="E87" s="303"/>
      <c r="F87" s="303"/>
      <c r="G87" s="303"/>
      <c r="H87" s="303"/>
      <c r="I87" s="303"/>
      <c r="J87" s="304"/>
      <c r="K87" s="202">
        <v>9152100</v>
      </c>
      <c r="L87" s="203"/>
      <c r="M87" s="202">
        <f>K87*30%</f>
        <v>2745630</v>
      </c>
      <c r="N87" s="203"/>
    </row>
    <row r="88" spans="1:26">
      <c r="A88" s="130" t="s">
        <v>22</v>
      </c>
      <c r="B88" s="302"/>
      <c r="C88" s="303"/>
      <c r="D88" s="303"/>
      <c r="E88" s="303"/>
      <c r="F88" s="303"/>
      <c r="G88" s="303"/>
      <c r="H88" s="303"/>
      <c r="I88" s="303"/>
      <c r="J88" s="304"/>
      <c r="K88" s="202" t="s">
        <v>12</v>
      </c>
      <c r="L88" s="203"/>
      <c r="M88" s="202" t="s">
        <v>12</v>
      </c>
      <c r="N88" s="203"/>
    </row>
    <row r="89" spans="1:26" ht="34.5" customHeight="1">
      <c r="A89" s="130" t="s">
        <v>24</v>
      </c>
      <c r="B89" s="305" t="s">
        <v>40</v>
      </c>
      <c r="C89" s="299"/>
      <c r="D89" s="299"/>
      <c r="E89" s="299"/>
      <c r="F89" s="299"/>
      <c r="G89" s="299"/>
      <c r="H89" s="299"/>
      <c r="I89" s="299"/>
      <c r="J89" s="300"/>
      <c r="K89" s="202" t="s">
        <v>12</v>
      </c>
      <c r="L89" s="203"/>
      <c r="M89" s="202" t="s">
        <v>12</v>
      </c>
      <c r="N89" s="203"/>
    </row>
    <row r="90" spans="1:26">
      <c r="A90" s="130">
        <v>2</v>
      </c>
      <c r="B90" s="214" t="s">
        <v>41</v>
      </c>
      <c r="C90" s="215"/>
      <c r="D90" s="215"/>
      <c r="E90" s="215"/>
      <c r="F90" s="215"/>
      <c r="G90" s="215"/>
      <c r="H90" s="215"/>
      <c r="I90" s="215"/>
      <c r="J90" s="216"/>
      <c r="K90" s="202" t="s">
        <v>12</v>
      </c>
      <c r="L90" s="203"/>
      <c r="M90" s="202" t="s">
        <v>12</v>
      </c>
      <c r="N90" s="203"/>
    </row>
    <row r="91" spans="1:26" ht="33.75" customHeight="1">
      <c r="A91" s="130" t="s">
        <v>27</v>
      </c>
      <c r="B91" s="208" t="s">
        <v>42</v>
      </c>
      <c r="C91" s="209"/>
      <c r="D91" s="209"/>
      <c r="E91" s="209"/>
      <c r="F91" s="209"/>
      <c r="G91" s="209"/>
      <c r="H91" s="209"/>
      <c r="I91" s="209"/>
      <c r="J91" s="210"/>
      <c r="K91" s="202"/>
      <c r="L91" s="203"/>
      <c r="M91" s="202">
        <f>K91*2.9%</f>
        <v>0</v>
      </c>
      <c r="N91" s="203"/>
    </row>
    <row r="92" spans="1:26" ht="34.5" customHeight="1">
      <c r="A92" s="130" t="s">
        <v>28</v>
      </c>
      <c r="B92" s="208" t="s">
        <v>43</v>
      </c>
      <c r="C92" s="209"/>
      <c r="D92" s="209"/>
      <c r="E92" s="209"/>
      <c r="F92" s="209"/>
      <c r="G92" s="209"/>
      <c r="H92" s="209"/>
      <c r="I92" s="209"/>
      <c r="J92" s="210"/>
      <c r="K92" s="202"/>
      <c r="L92" s="203"/>
      <c r="M92" s="202" t="s">
        <v>12</v>
      </c>
      <c r="N92" s="203"/>
    </row>
    <row r="93" spans="1:26" ht="34.5" customHeight="1">
      <c r="A93" s="130" t="s">
        <v>29</v>
      </c>
      <c r="B93" s="208" t="s">
        <v>44</v>
      </c>
      <c r="C93" s="209"/>
      <c r="D93" s="209"/>
      <c r="E93" s="209"/>
      <c r="F93" s="209"/>
      <c r="G93" s="209"/>
      <c r="H93" s="209"/>
      <c r="I93" s="209"/>
      <c r="J93" s="210"/>
      <c r="K93" s="202">
        <v>9152100</v>
      </c>
      <c r="L93" s="203"/>
      <c r="M93" s="202">
        <f>(K93*0.2%)</f>
        <v>18304.2</v>
      </c>
      <c r="N93" s="203"/>
    </row>
    <row r="94" spans="1:26" ht="33" customHeight="1">
      <c r="A94" s="130" t="s">
        <v>45</v>
      </c>
      <c r="B94" s="208" t="s">
        <v>163</v>
      </c>
      <c r="C94" s="209"/>
      <c r="D94" s="209"/>
      <c r="E94" s="209"/>
      <c r="F94" s="209"/>
      <c r="G94" s="209"/>
      <c r="H94" s="209"/>
      <c r="I94" s="209"/>
      <c r="J94" s="210"/>
      <c r="K94" s="202" t="s">
        <v>12</v>
      </c>
      <c r="L94" s="203"/>
      <c r="M94" s="202" t="s">
        <v>12</v>
      </c>
      <c r="N94" s="203"/>
    </row>
    <row r="95" spans="1:26" ht="36.75" customHeight="1">
      <c r="A95" s="130" t="s">
        <v>46</v>
      </c>
      <c r="B95" s="208" t="s">
        <v>163</v>
      </c>
      <c r="C95" s="209"/>
      <c r="D95" s="209"/>
      <c r="E95" s="209"/>
      <c r="F95" s="209"/>
      <c r="G95" s="209"/>
      <c r="H95" s="209"/>
      <c r="I95" s="209"/>
      <c r="J95" s="210"/>
      <c r="K95" s="202" t="s">
        <v>12</v>
      </c>
      <c r="L95" s="203"/>
      <c r="M95" s="202" t="s">
        <v>12</v>
      </c>
      <c r="N95" s="203"/>
    </row>
    <row r="96" spans="1:26" ht="33" customHeight="1">
      <c r="A96" s="130">
        <v>3</v>
      </c>
      <c r="B96" s="208" t="s">
        <v>47</v>
      </c>
      <c r="C96" s="299"/>
      <c r="D96" s="299"/>
      <c r="E96" s="299"/>
      <c r="F96" s="299"/>
      <c r="G96" s="299"/>
      <c r="H96" s="299"/>
      <c r="I96" s="299"/>
      <c r="J96" s="300"/>
      <c r="K96" s="202"/>
      <c r="L96" s="203"/>
      <c r="M96" s="202">
        <f>K96*5.1%</f>
        <v>0</v>
      </c>
      <c r="N96" s="203"/>
    </row>
    <row r="97" spans="1:16">
      <c r="A97" s="130"/>
      <c r="B97" s="214" t="s">
        <v>11</v>
      </c>
      <c r="C97" s="299"/>
      <c r="D97" s="299"/>
      <c r="E97" s="299"/>
      <c r="F97" s="299"/>
      <c r="G97" s="299"/>
      <c r="H97" s="299"/>
      <c r="I97" s="299"/>
      <c r="J97" s="300"/>
      <c r="K97" s="202" t="s">
        <v>12</v>
      </c>
      <c r="L97" s="203"/>
      <c r="M97" s="301">
        <f>SUM(M87+M93)-34.2</f>
        <v>2763900</v>
      </c>
      <c r="N97" s="203"/>
      <c r="O97" s="17"/>
      <c r="P97" s="24"/>
    </row>
    <row r="98" spans="1:16">
      <c r="A98" s="130"/>
      <c r="B98" s="214" t="s">
        <v>114</v>
      </c>
      <c r="C98" s="215"/>
      <c r="D98" s="215"/>
      <c r="E98" s="215"/>
      <c r="F98" s="215"/>
      <c r="G98" s="215"/>
      <c r="H98" s="215"/>
      <c r="I98" s="215"/>
      <c r="J98" s="216"/>
      <c r="K98" s="202" t="s">
        <v>12</v>
      </c>
      <c r="L98" s="295"/>
      <c r="M98" s="296"/>
      <c r="N98" s="297"/>
    </row>
    <row r="99" spans="1:16">
      <c r="A99" s="130"/>
      <c r="B99" s="214" t="s">
        <v>115</v>
      </c>
      <c r="C99" s="215"/>
      <c r="D99" s="215"/>
      <c r="E99" s="215"/>
      <c r="F99" s="215"/>
      <c r="G99" s="215"/>
      <c r="H99" s="215"/>
      <c r="I99" s="215"/>
      <c r="J99" s="216"/>
      <c r="K99" s="202" t="s">
        <v>12</v>
      </c>
      <c r="L99" s="295"/>
      <c r="M99" s="296"/>
      <c r="N99" s="297"/>
    </row>
    <row r="100" spans="1:16" ht="47.25" customHeight="1">
      <c r="A100" s="298" t="s">
        <v>164</v>
      </c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</row>
    <row r="102" spans="1:16">
      <c r="A102" s="174" t="s">
        <v>48</v>
      </c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</row>
    <row r="104" spans="1:16" ht="15.75">
      <c r="A104" s="45" t="s">
        <v>0</v>
      </c>
      <c r="D104" s="15">
        <v>212</v>
      </c>
    </row>
    <row r="105" spans="1:16" ht="15.75">
      <c r="A105" s="45"/>
    </row>
    <row r="106" spans="1:16" ht="15.75">
      <c r="A106" s="45" t="s">
        <v>1</v>
      </c>
      <c r="E106" s="15" t="s">
        <v>176</v>
      </c>
    </row>
    <row r="107" spans="1:16" ht="15.75">
      <c r="A107" s="45"/>
    </row>
    <row r="108" spans="1:16">
      <c r="A108" s="92" t="s">
        <v>3</v>
      </c>
      <c r="B108" s="175" t="s">
        <v>49</v>
      </c>
      <c r="C108" s="198"/>
      <c r="D108" s="198"/>
      <c r="E108" s="198"/>
      <c r="F108" s="198"/>
      <c r="G108" s="199"/>
      <c r="H108" s="255" t="s">
        <v>50</v>
      </c>
      <c r="I108" s="198"/>
      <c r="J108" s="199"/>
      <c r="K108" s="181" t="s">
        <v>51</v>
      </c>
      <c r="L108" s="199"/>
      <c r="M108" s="181" t="s">
        <v>53</v>
      </c>
      <c r="N108" s="199"/>
    </row>
    <row r="109" spans="1:16">
      <c r="A109" s="95">
        <v>1</v>
      </c>
      <c r="B109" s="289">
        <v>2</v>
      </c>
      <c r="C109" s="290"/>
      <c r="D109" s="290"/>
      <c r="E109" s="290"/>
      <c r="F109" s="290"/>
      <c r="G109" s="291"/>
      <c r="H109" s="160">
        <v>3</v>
      </c>
      <c r="I109" s="194"/>
      <c r="J109" s="161"/>
      <c r="K109" s="160">
        <v>4</v>
      </c>
      <c r="L109" s="161"/>
      <c r="M109" s="160">
        <v>5</v>
      </c>
      <c r="N109" s="161"/>
    </row>
    <row r="110" spans="1:16" ht="14.25" customHeight="1">
      <c r="A110" s="49">
        <v>1</v>
      </c>
      <c r="B110" s="292" t="s">
        <v>129</v>
      </c>
      <c r="C110" s="293"/>
      <c r="D110" s="293"/>
      <c r="E110" s="293"/>
      <c r="F110" s="293"/>
      <c r="G110" s="294"/>
      <c r="H110" s="158">
        <v>0</v>
      </c>
      <c r="I110" s="193"/>
      <c r="J110" s="159"/>
      <c r="K110" s="160">
        <v>0</v>
      </c>
      <c r="L110" s="161"/>
      <c r="M110" s="151">
        <f>H110*K110</f>
        <v>0</v>
      </c>
      <c r="N110" s="213"/>
    </row>
    <row r="111" spans="1:16" hidden="1">
      <c r="A111" s="49"/>
      <c r="B111" s="289"/>
      <c r="C111" s="290"/>
      <c r="D111" s="290"/>
      <c r="E111" s="290"/>
      <c r="F111" s="290"/>
      <c r="G111" s="291"/>
      <c r="H111" s="158"/>
      <c r="I111" s="193"/>
      <c r="J111" s="159"/>
      <c r="K111" s="158"/>
      <c r="L111" s="159"/>
      <c r="M111" s="151"/>
      <c r="N111" s="213"/>
    </row>
    <row r="112" spans="1:16" hidden="1">
      <c r="A112" s="49"/>
      <c r="B112" s="289"/>
      <c r="C112" s="290"/>
      <c r="D112" s="290"/>
      <c r="E112" s="290"/>
      <c r="F112" s="290"/>
      <c r="G112" s="291"/>
      <c r="H112" s="158"/>
      <c r="I112" s="193"/>
      <c r="J112" s="159"/>
      <c r="K112" s="158"/>
      <c r="L112" s="159"/>
      <c r="M112" s="151"/>
      <c r="N112" s="213"/>
    </row>
    <row r="113" spans="1:14">
      <c r="A113" s="49"/>
      <c r="B113" s="197" t="s">
        <v>11</v>
      </c>
      <c r="C113" s="198"/>
      <c r="D113" s="198"/>
      <c r="E113" s="198"/>
      <c r="F113" s="198"/>
      <c r="G113" s="199"/>
      <c r="H113" s="158" t="s">
        <v>12</v>
      </c>
      <c r="I113" s="193"/>
      <c r="J113" s="159"/>
      <c r="K113" s="158" t="s">
        <v>12</v>
      </c>
      <c r="L113" s="159"/>
      <c r="M113" s="287">
        <v>0</v>
      </c>
      <c r="N113" s="288"/>
    </row>
    <row r="115" spans="1:14">
      <c r="A115" s="174" t="s">
        <v>54</v>
      </c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</row>
    <row r="117" spans="1:14" ht="15.75">
      <c r="A117" s="45" t="s">
        <v>0</v>
      </c>
      <c r="D117" s="15">
        <v>291</v>
      </c>
    </row>
    <row r="118" spans="1:14" ht="15.75">
      <c r="A118" s="45"/>
    </row>
    <row r="119" spans="1:14" ht="15.75">
      <c r="A119" s="45" t="s">
        <v>1</v>
      </c>
      <c r="E119" s="27" t="s">
        <v>176</v>
      </c>
    </row>
    <row r="121" spans="1:14">
      <c r="A121" s="174" t="s">
        <v>55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</row>
    <row r="123" spans="1:14" ht="48.75" customHeight="1">
      <c r="A123" s="92" t="s">
        <v>3</v>
      </c>
      <c r="B123" s="175" t="s">
        <v>14</v>
      </c>
      <c r="C123" s="176"/>
      <c r="D123" s="176"/>
      <c r="E123" s="176"/>
      <c r="F123" s="176"/>
      <c r="G123" s="177"/>
      <c r="H123" s="181" t="s">
        <v>56</v>
      </c>
      <c r="I123" s="198"/>
      <c r="J123" s="199"/>
      <c r="K123" s="178" t="s">
        <v>57</v>
      </c>
      <c r="L123" s="180"/>
      <c r="M123" s="181" t="s">
        <v>58</v>
      </c>
      <c r="N123" s="199"/>
    </row>
    <row r="124" spans="1:14">
      <c r="A124" s="95">
        <v>1</v>
      </c>
      <c r="B124" s="175">
        <v>2</v>
      </c>
      <c r="C124" s="176"/>
      <c r="D124" s="176"/>
      <c r="E124" s="176"/>
      <c r="F124" s="176"/>
      <c r="G124" s="177"/>
      <c r="H124" s="162">
        <v>3</v>
      </c>
      <c r="I124" s="192"/>
      <c r="J124" s="163"/>
      <c r="K124" s="162">
        <v>4</v>
      </c>
      <c r="L124" s="163"/>
      <c r="M124" s="162">
        <v>5</v>
      </c>
      <c r="N124" s="163"/>
    </row>
    <row r="125" spans="1:14">
      <c r="A125" s="95">
        <v>1</v>
      </c>
      <c r="B125" s="281" t="s">
        <v>59</v>
      </c>
      <c r="C125" s="282"/>
      <c r="D125" s="282"/>
      <c r="E125" s="282"/>
      <c r="F125" s="282"/>
      <c r="G125" s="283"/>
      <c r="H125" s="284" t="s">
        <v>12</v>
      </c>
      <c r="I125" s="285"/>
      <c r="J125" s="286"/>
      <c r="K125" s="178" t="s">
        <v>12</v>
      </c>
      <c r="L125" s="180"/>
      <c r="M125" s="284">
        <f>SUM(M126:N126)</f>
        <v>249999.99992</v>
      </c>
      <c r="N125" s="286"/>
    </row>
    <row r="126" spans="1:14">
      <c r="A126" s="95"/>
      <c r="B126" s="281" t="s">
        <v>60</v>
      </c>
      <c r="C126" s="282"/>
      <c r="D126" s="282"/>
      <c r="E126" s="282"/>
      <c r="F126" s="282"/>
      <c r="G126" s="283"/>
      <c r="H126" s="284">
        <v>11363636.359999999</v>
      </c>
      <c r="I126" s="285"/>
      <c r="J126" s="286"/>
      <c r="K126" s="178">
        <v>2.2000000000000002</v>
      </c>
      <c r="L126" s="180"/>
      <c r="M126" s="284">
        <f>H126*K126%</f>
        <v>249999.99992</v>
      </c>
      <c r="N126" s="286"/>
    </row>
    <row r="127" spans="1:14">
      <c r="A127" s="61"/>
      <c r="B127" s="275" t="s">
        <v>11</v>
      </c>
      <c r="C127" s="276"/>
      <c r="D127" s="276"/>
      <c r="E127" s="276"/>
      <c r="F127" s="276"/>
      <c r="G127" s="277"/>
      <c r="H127" s="278"/>
      <c r="I127" s="279"/>
      <c r="J127" s="280"/>
      <c r="K127" s="278" t="s">
        <v>12</v>
      </c>
      <c r="L127" s="280"/>
      <c r="M127" s="211">
        <f>M126</f>
        <v>249999.99992</v>
      </c>
      <c r="N127" s="212"/>
    </row>
    <row r="128" spans="1:14" ht="12.75" customHeight="1">
      <c r="A128" s="17"/>
      <c r="B128" s="17"/>
      <c r="C128" s="17"/>
      <c r="D128" s="17"/>
      <c r="E128" s="17"/>
      <c r="F128" s="25"/>
      <c r="G128" s="25"/>
      <c r="H128" s="25"/>
      <c r="I128" s="25"/>
      <c r="J128" s="25"/>
      <c r="K128" s="25"/>
      <c r="L128" s="25"/>
      <c r="M128" s="26"/>
      <c r="N128" s="26"/>
    </row>
    <row r="129" spans="1:14">
      <c r="A129" s="174" t="s">
        <v>61</v>
      </c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</row>
    <row r="130" spans="1:14">
      <c r="A130" s="17"/>
      <c r="B130" s="17"/>
      <c r="C130" s="17"/>
      <c r="D130" s="17"/>
      <c r="E130" s="17"/>
      <c r="F130" s="25"/>
      <c r="G130" s="25"/>
      <c r="H130" s="25"/>
      <c r="I130" s="25"/>
      <c r="J130" s="25"/>
      <c r="K130" s="25"/>
      <c r="L130" s="25"/>
      <c r="M130" s="26"/>
      <c r="N130" s="26"/>
    </row>
    <row r="131" spans="1:14">
      <c r="A131" s="92" t="s">
        <v>3</v>
      </c>
      <c r="B131" s="175" t="s">
        <v>14</v>
      </c>
      <c r="C131" s="176"/>
      <c r="D131" s="176"/>
      <c r="E131" s="176"/>
      <c r="F131" s="176"/>
      <c r="G131" s="177"/>
      <c r="H131" s="274" t="s">
        <v>62</v>
      </c>
      <c r="I131" s="198"/>
      <c r="J131" s="199"/>
      <c r="K131" s="178" t="s">
        <v>57</v>
      </c>
      <c r="L131" s="180"/>
      <c r="M131" s="158" t="s">
        <v>63</v>
      </c>
      <c r="N131" s="159"/>
    </row>
    <row r="132" spans="1:14">
      <c r="A132" s="95">
        <v>1</v>
      </c>
      <c r="B132" s="175">
        <v>2</v>
      </c>
      <c r="C132" s="176"/>
      <c r="D132" s="176"/>
      <c r="E132" s="176"/>
      <c r="F132" s="176"/>
      <c r="G132" s="177"/>
      <c r="H132" s="162">
        <v>3</v>
      </c>
      <c r="I132" s="192"/>
      <c r="J132" s="163"/>
      <c r="K132" s="162">
        <v>4</v>
      </c>
      <c r="L132" s="163"/>
      <c r="M132" s="162">
        <v>5</v>
      </c>
      <c r="N132" s="163"/>
    </row>
    <row r="133" spans="1:14">
      <c r="A133" s="95">
        <v>1</v>
      </c>
      <c r="B133" s="197" t="s">
        <v>64</v>
      </c>
      <c r="C133" s="198"/>
      <c r="D133" s="198"/>
      <c r="E133" s="198"/>
      <c r="F133" s="198"/>
      <c r="G133" s="199"/>
      <c r="H133" s="158"/>
      <c r="I133" s="193"/>
      <c r="J133" s="159"/>
      <c r="K133" s="158"/>
      <c r="L133" s="159"/>
      <c r="M133" s="158"/>
      <c r="N133" s="159"/>
    </row>
    <row r="134" spans="1:14">
      <c r="A134" s="49"/>
      <c r="B134" s="197" t="s">
        <v>65</v>
      </c>
      <c r="C134" s="198"/>
      <c r="D134" s="198"/>
      <c r="E134" s="198"/>
      <c r="F134" s="198"/>
      <c r="G134" s="199"/>
      <c r="H134" s="158"/>
      <c r="I134" s="193"/>
      <c r="J134" s="159"/>
      <c r="K134" s="158"/>
      <c r="L134" s="159"/>
      <c r="M134" s="158"/>
      <c r="N134" s="159"/>
    </row>
    <row r="135" spans="1:14">
      <c r="A135" s="49"/>
      <c r="B135" s="197" t="s">
        <v>11</v>
      </c>
      <c r="C135" s="272"/>
      <c r="D135" s="272"/>
      <c r="E135" s="272"/>
      <c r="F135" s="272"/>
      <c r="G135" s="273"/>
      <c r="H135" s="158" t="s">
        <v>12</v>
      </c>
      <c r="I135" s="193"/>
      <c r="J135" s="159"/>
      <c r="K135" s="158" t="s">
        <v>12</v>
      </c>
      <c r="L135" s="159"/>
      <c r="M135" s="158"/>
      <c r="N135" s="159"/>
    </row>
    <row r="137" spans="1:14">
      <c r="A137" s="174" t="s">
        <v>66</v>
      </c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</row>
    <row r="139" spans="1:14" ht="15.75">
      <c r="A139" s="45" t="s">
        <v>0</v>
      </c>
    </row>
    <row r="140" spans="1:14" ht="15.75">
      <c r="A140" s="45"/>
    </row>
    <row r="141" spans="1:14" ht="15.75">
      <c r="A141" s="45" t="s">
        <v>1</v>
      </c>
      <c r="E141" s="27" t="s">
        <v>176</v>
      </c>
    </row>
    <row r="143" spans="1:14">
      <c r="A143" s="92" t="s">
        <v>3</v>
      </c>
      <c r="B143" s="175" t="s">
        <v>14</v>
      </c>
      <c r="C143" s="176"/>
      <c r="D143" s="176"/>
      <c r="E143" s="176"/>
      <c r="F143" s="176"/>
      <c r="G143" s="177"/>
      <c r="H143" s="181" t="s">
        <v>56</v>
      </c>
      <c r="I143" s="205"/>
      <c r="J143" s="182"/>
      <c r="K143" s="178" t="s">
        <v>57</v>
      </c>
      <c r="L143" s="180"/>
      <c r="M143" s="178" t="s">
        <v>67</v>
      </c>
      <c r="N143" s="180"/>
    </row>
    <row r="144" spans="1:14">
      <c r="A144" s="95">
        <v>1</v>
      </c>
      <c r="B144" s="175">
        <v>2</v>
      </c>
      <c r="C144" s="176"/>
      <c r="D144" s="176"/>
      <c r="E144" s="176"/>
      <c r="F144" s="176"/>
      <c r="G144" s="177"/>
      <c r="H144" s="162">
        <v>3</v>
      </c>
      <c r="I144" s="192"/>
      <c r="J144" s="163"/>
      <c r="K144" s="162">
        <v>4</v>
      </c>
      <c r="L144" s="163"/>
      <c r="M144" s="162">
        <v>5</v>
      </c>
      <c r="N144" s="163"/>
    </row>
    <row r="145" spans="1:26">
      <c r="A145" s="95">
        <v>1</v>
      </c>
      <c r="B145" s="197" t="s">
        <v>68</v>
      </c>
      <c r="C145" s="272"/>
      <c r="D145" s="272"/>
      <c r="E145" s="272"/>
      <c r="F145" s="272"/>
      <c r="G145" s="273"/>
      <c r="H145" s="158"/>
      <c r="I145" s="193"/>
      <c r="J145" s="159"/>
      <c r="K145" s="158"/>
      <c r="L145" s="159"/>
      <c r="M145" s="158"/>
      <c r="N145" s="159"/>
    </row>
    <row r="146" spans="1:26">
      <c r="A146" s="49"/>
      <c r="B146" s="197" t="s">
        <v>69</v>
      </c>
      <c r="C146" s="272"/>
      <c r="D146" s="272"/>
      <c r="E146" s="272"/>
      <c r="F146" s="272"/>
      <c r="G146" s="273"/>
      <c r="H146" s="158"/>
      <c r="I146" s="193"/>
      <c r="J146" s="159"/>
      <c r="K146" s="158"/>
      <c r="L146" s="159"/>
      <c r="M146" s="158"/>
      <c r="N146" s="159"/>
    </row>
    <row r="147" spans="1:26">
      <c r="A147" s="95">
        <v>2</v>
      </c>
      <c r="B147" s="197" t="s">
        <v>70</v>
      </c>
      <c r="C147" s="272"/>
      <c r="D147" s="272"/>
      <c r="E147" s="272"/>
      <c r="F147" s="272"/>
      <c r="G147" s="273"/>
      <c r="H147" s="158"/>
      <c r="I147" s="193"/>
      <c r="J147" s="159"/>
      <c r="K147" s="158"/>
      <c r="L147" s="159"/>
      <c r="M147" s="158"/>
      <c r="N147" s="159"/>
      <c r="Q147" s="84"/>
      <c r="R147" s="84"/>
      <c r="S147" s="84"/>
    </row>
    <row r="148" spans="1:26">
      <c r="A148" s="49"/>
      <c r="B148" s="197" t="s">
        <v>71</v>
      </c>
      <c r="C148" s="272"/>
      <c r="D148" s="272"/>
      <c r="E148" s="272"/>
      <c r="F148" s="272"/>
      <c r="G148" s="273"/>
      <c r="H148" s="158"/>
      <c r="I148" s="193"/>
      <c r="J148" s="159"/>
      <c r="K148" s="158"/>
      <c r="L148" s="159"/>
      <c r="M148" s="158"/>
      <c r="N148" s="159"/>
      <c r="Q148" s="84"/>
      <c r="R148" s="84"/>
    </row>
    <row r="149" spans="1:26">
      <c r="A149" s="49"/>
      <c r="B149" s="197" t="s">
        <v>11</v>
      </c>
      <c r="C149" s="198"/>
      <c r="D149" s="198"/>
      <c r="E149" s="198"/>
      <c r="F149" s="198"/>
      <c r="G149" s="199"/>
      <c r="H149" s="158" t="s">
        <v>12</v>
      </c>
      <c r="I149" s="193"/>
      <c r="J149" s="159"/>
      <c r="K149" s="158" t="s">
        <v>12</v>
      </c>
      <c r="L149" s="159"/>
      <c r="M149" s="158"/>
      <c r="N149" s="159"/>
      <c r="Q149" s="84"/>
      <c r="R149" s="84"/>
    </row>
    <row r="150" spans="1:26" ht="13.5" customHeight="1">
      <c r="A150" s="13"/>
      <c r="B150" s="62"/>
      <c r="C150" s="63"/>
      <c r="D150" s="63"/>
      <c r="E150" s="63"/>
      <c r="F150" s="63"/>
      <c r="G150" s="63"/>
      <c r="H150" s="14"/>
      <c r="I150" s="14"/>
      <c r="J150" s="14"/>
      <c r="K150" s="14"/>
      <c r="L150" s="14"/>
      <c r="M150" s="14"/>
      <c r="N150" s="14"/>
      <c r="Q150" s="84"/>
      <c r="R150" s="84"/>
    </row>
    <row r="151" spans="1:26" hidden="1">
      <c r="A151" s="174" t="s">
        <v>158</v>
      </c>
      <c r="B151" s="174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84"/>
      <c r="P151" s="84"/>
      <c r="Q151" s="84"/>
      <c r="R151" s="84"/>
      <c r="Z151" s="15"/>
    </row>
    <row r="152" spans="1:26" hidden="1">
      <c r="F152" s="15"/>
      <c r="G152" s="15"/>
      <c r="H152" s="15"/>
      <c r="I152" s="15"/>
      <c r="J152" s="15"/>
      <c r="K152" s="15"/>
      <c r="L152" s="15"/>
      <c r="M152" s="15"/>
      <c r="N152" s="84"/>
      <c r="O152" s="84"/>
      <c r="P152" s="84"/>
      <c r="Q152" s="84"/>
      <c r="R152" s="84"/>
      <c r="Z152" s="15"/>
    </row>
    <row r="153" spans="1:26" ht="15.75" hidden="1">
      <c r="A153" s="45" t="s">
        <v>0</v>
      </c>
      <c r="E153" s="15">
        <v>291</v>
      </c>
      <c r="F153" s="15"/>
      <c r="G153" s="15"/>
      <c r="H153" s="15"/>
      <c r="I153" s="15"/>
      <c r="J153" s="15"/>
      <c r="K153" s="15"/>
      <c r="L153" s="15"/>
      <c r="M153" s="15"/>
      <c r="N153" s="84"/>
      <c r="O153" s="84"/>
      <c r="P153" s="84"/>
      <c r="Q153" s="90"/>
      <c r="R153" s="90"/>
      <c r="S153" s="90"/>
      <c r="Z153" s="15"/>
    </row>
    <row r="154" spans="1:26" ht="15.75" hidden="1">
      <c r="A154" s="45"/>
      <c r="F154" s="15"/>
      <c r="G154" s="15"/>
      <c r="H154" s="15"/>
      <c r="I154" s="15"/>
      <c r="J154" s="15"/>
      <c r="K154" s="15"/>
      <c r="L154" s="15"/>
      <c r="M154" s="15"/>
      <c r="N154" s="84"/>
      <c r="O154" s="84"/>
      <c r="P154" s="84"/>
      <c r="Q154" s="91"/>
      <c r="R154" s="91"/>
      <c r="S154" s="91"/>
      <c r="Z154" s="15"/>
    </row>
    <row r="155" spans="1:26" ht="15.75" hidden="1">
      <c r="A155" s="45" t="s">
        <v>1</v>
      </c>
      <c r="E155" s="27" t="s">
        <v>176</v>
      </c>
      <c r="F155" s="27" t="s">
        <v>130</v>
      </c>
      <c r="G155" s="15"/>
      <c r="H155" s="15"/>
      <c r="I155" s="15"/>
      <c r="J155" s="15"/>
      <c r="K155" s="15"/>
      <c r="L155" s="15"/>
      <c r="M155" s="15"/>
      <c r="N155" s="84"/>
      <c r="O155" s="84"/>
      <c r="P155" s="84"/>
      <c r="Q155" s="6"/>
      <c r="R155" s="6"/>
      <c r="S155" s="6"/>
      <c r="Z155" s="15"/>
    </row>
    <row r="156" spans="1:26" hidden="1">
      <c r="F156" s="15"/>
      <c r="G156" s="15"/>
      <c r="H156" s="15"/>
      <c r="I156" s="15"/>
      <c r="J156" s="15"/>
      <c r="K156" s="15"/>
      <c r="L156" s="15"/>
      <c r="M156" s="15"/>
      <c r="N156" s="84"/>
      <c r="O156" s="84"/>
      <c r="P156" s="84"/>
      <c r="Q156" s="6"/>
      <c r="R156" s="6"/>
      <c r="S156" s="6"/>
      <c r="Z156" s="15"/>
    </row>
    <row r="157" spans="1:26" hidden="1">
      <c r="A157" s="92" t="s">
        <v>3</v>
      </c>
      <c r="B157" s="365" t="s">
        <v>49</v>
      </c>
      <c r="C157" s="365"/>
      <c r="D157" s="365"/>
      <c r="E157" s="365"/>
      <c r="F157" s="365"/>
      <c r="G157" s="365"/>
      <c r="H157" s="314" t="s">
        <v>50</v>
      </c>
      <c r="I157" s="315"/>
      <c r="J157" s="316"/>
      <c r="K157" s="314" t="s">
        <v>51</v>
      </c>
      <c r="L157" s="315"/>
      <c r="M157" s="371"/>
      <c r="N157" s="351" t="s">
        <v>52</v>
      </c>
      <c r="O157" s="372"/>
      <c r="P157" s="90"/>
      <c r="Q157" s="64"/>
      <c r="R157" s="64"/>
      <c r="S157" s="64"/>
      <c r="Z157" s="15"/>
    </row>
    <row r="158" spans="1:26" hidden="1">
      <c r="A158" s="95">
        <v>1</v>
      </c>
      <c r="B158" s="365">
        <v>2</v>
      </c>
      <c r="C158" s="365"/>
      <c r="D158" s="365"/>
      <c r="E158" s="365"/>
      <c r="F158" s="365"/>
      <c r="G158" s="365"/>
      <c r="H158" s="365">
        <v>3</v>
      </c>
      <c r="I158" s="365"/>
      <c r="J158" s="365"/>
      <c r="K158" s="314">
        <v>4</v>
      </c>
      <c r="L158" s="315"/>
      <c r="M158" s="371"/>
      <c r="N158" s="365">
        <v>5</v>
      </c>
      <c r="O158" s="366"/>
      <c r="P158" s="91"/>
      <c r="Q158" s="84"/>
      <c r="R158" s="84"/>
      <c r="Z158" s="15"/>
    </row>
    <row r="159" spans="1:26" hidden="1">
      <c r="A159" s="95">
        <v>1</v>
      </c>
      <c r="B159" s="171" t="s">
        <v>159</v>
      </c>
      <c r="C159" s="172"/>
      <c r="D159" s="172"/>
      <c r="E159" s="172"/>
      <c r="F159" s="172"/>
      <c r="G159" s="173"/>
      <c r="H159" s="367">
        <v>0</v>
      </c>
      <c r="I159" s="367"/>
      <c r="J159" s="367"/>
      <c r="K159" s="314">
        <v>2</v>
      </c>
      <c r="L159" s="315"/>
      <c r="M159" s="371"/>
      <c r="N159" s="375">
        <f>H159*K159</f>
        <v>0</v>
      </c>
      <c r="O159" s="366"/>
      <c r="P159" s="6"/>
      <c r="Z159" s="15"/>
    </row>
    <row r="160" spans="1:26" hidden="1">
      <c r="A160" s="95">
        <v>2</v>
      </c>
      <c r="B160" s="76" t="s">
        <v>161</v>
      </c>
      <c r="C160" s="77"/>
      <c r="D160" s="77"/>
      <c r="E160" s="77"/>
      <c r="F160" s="77"/>
      <c r="G160" s="78"/>
      <c r="H160" s="28"/>
      <c r="I160" s="29">
        <v>0</v>
      </c>
      <c r="J160" s="30"/>
      <c r="K160" s="87">
        <v>1</v>
      </c>
      <c r="L160" s="88"/>
      <c r="M160" s="94"/>
      <c r="N160" s="369">
        <v>0</v>
      </c>
      <c r="O160" s="370"/>
      <c r="P160" s="6"/>
      <c r="Z160" s="15"/>
    </row>
    <row r="161" spans="1:26" hidden="1">
      <c r="A161" s="49"/>
      <c r="B161" s="197" t="s">
        <v>11</v>
      </c>
      <c r="C161" s="272"/>
      <c r="D161" s="272"/>
      <c r="E161" s="272"/>
      <c r="F161" s="272"/>
      <c r="G161" s="273"/>
      <c r="H161" s="289" t="s">
        <v>12</v>
      </c>
      <c r="I161" s="290"/>
      <c r="J161" s="291"/>
      <c r="K161" s="314" t="s">
        <v>12</v>
      </c>
      <c r="L161" s="315"/>
      <c r="M161" s="316"/>
      <c r="N161" s="356">
        <f>N159+N160</f>
        <v>0</v>
      </c>
      <c r="O161" s="357"/>
      <c r="P161" s="64"/>
      <c r="Z161" s="15"/>
    </row>
    <row r="162" spans="1:26">
      <c r="F162" s="15"/>
      <c r="G162" s="15"/>
      <c r="H162" s="15"/>
      <c r="I162" s="15"/>
      <c r="J162" s="15"/>
      <c r="K162" s="15"/>
      <c r="L162" s="15"/>
      <c r="M162" s="15"/>
      <c r="N162" s="84"/>
      <c r="O162" s="84"/>
      <c r="P162" s="84"/>
      <c r="Z162" s="15"/>
    </row>
    <row r="163" spans="1:26">
      <c r="A163" s="174" t="s">
        <v>72</v>
      </c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</row>
    <row r="165" spans="1:26" ht="15.75">
      <c r="A165" s="45" t="s">
        <v>0</v>
      </c>
    </row>
    <row r="166" spans="1:26" ht="15.75">
      <c r="A166" s="45"/>
    </row>
    <row r="167" spans="1:26" ht="15.75">
      <c r="A167" s="45" t="s">
        <v>1</v>
      </c>
    </row>
    <row r="169" spans="1:26">
      <c r="A169" s="92" t="s">
        <v>3</v>
      </c>
      <c r="B169" s="175" t="s">
        <v>49</v>
      </c>
      <c r="C169" s="176"/>
      <c r="D169" s="176"/>
      <c r="E169" s="176"/>
      <c r="F169" s="176"/>
      <c r="G169" s="177"/>
      <c r="H169" s="255" t="s">
        <v>50</v>
      </c>
      <c r="I169" s="256"/>
      <c r="J169" s="257"/>
      <c r="K169" s="181" t="s">
        <v>51</v>
      </c>
      <c r="L169" s="182"/>
      <c r="M169" s="181" t="s">
        <v>52</v>
      </c>
      <c r="N169" s="182"/>
    </row>
    <row r="170" spans="1:26">
      <c r="A170" s="95">
        <v>1</v>
      </c>
      <c r="B170" s="175">
        <v>2</v>
      </c>
      <c r="C170" s="176"/>
      <c r="D170" s="176"/>
      <c r="E170" s="176"/>
      <c r="F170" s="176"/>
      <c r="G170" s="177"/>
      <c r="H170" s="162">
        <v>3</v>
      </c>
      <c r="I170" s="192"/>
      <c r="J170" s="163"/>
      <c r="K170" s="162">
        <v>4</v>
      </c>
      <c r="L170" s="163"/>
      <c r="M170" s="162">
        <v>5</v>
      </c>
      <c r="N170" s="163"/>
    </row>
    <row r="171" spans="1:26">
      <c r="A171" s="49"/>
      <c r="B171" s="197" t="s">
        <v>11</v>
      </c>
      <c r="C171" s="198"/>
      <c r="D171" s="198"/>
      <c r="E171" s="198"/>
      <c r="F171" s="198"/>
      <c r="G171" s="199"/>
      <c r="H171" s="158" t="s">
        <v>12</v>
      </c>
      <c r="I171" s="193"/>
      <c r="J171" s="159"/>
      <c r="K171" s="158" t="s">
        <v>12</v>
      </c>
      <c r="L171" s="159"/>
      <c r="M171" s="158"/>
      <c r="N171" s="159"/>
    </row>
    <row r="173" spans="1:26">
      <c r="A173" s="174" t="s">
        <v>73</v>
      </c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</row>
    <row r="175" spans="1:26" ht="15.75">
      <c r="A175" s="45" t="s">
        <v>0</v>
      </c>
      <c r="D175" s="15">
        <v>291</v>
      </c>
    </row>
    <row r="176" spans="1:26" ht="15.75">
      <c r="A176" s="45"/>
    </row>
    <row r="177" spans="1:14" ht="15.75">
      <c r="A177" s="45" t="s">
        <v>1</v>
      </c>
      <c r="E177" s="15" t="s">
        <v>176</v>
      </c>
    </row>
    <row r="179" spans="1:14">
      <c r="A179" s="92" t="s">
        <v>3</v>
      </c>
      <c r="B179" s="175" t="s">
        <v>49</v>
      </c>
      <c r="C179" s="176"/>
      <c r="D179" s="176"/>
      <c r="E179" s="176"/>
      <c r="F179" s="176"/>
      <c r="G179" s="177"/>
      <c r="H179" s="181" t="s">
        <v>50</v>
      </c>
      <c r="I179" s="205"/>
      <c r="J179" s="182"/>
      <c r="K179" s="181" t="s">
        <v>51</v>
      </c>
      <c r="L179" s="182"/>
      <c r="M179" s="181" t="s">
        <v>52</v>
      </c>
      <c r="N179" s="182"/>
    </row>
    <row r="180" spans="1:14">
      <c r="A180" s="95">
        <v>1</v>
      </c>
      <c r="B180" s="175">
        <v>2</v>
      </c>
      <c r="C180" s="176"/>
      <c r="D180" s="176"/>
      <c r="E180" s="176"/>
      <c r="F180" s="176"/>
      <c r="G180" s="177"/>
      <c r="H180" s="162">
        <v>3</v>
      </c>
      <c r="I180" s="192"/>
      <c r="J180" s="163"/>
      <c r="K180" s="162">
        <v>4</v>
      </c>
      <c r="L180" s="163"/>
      <c r="M180" s="162">
        <v>5</v>
      </c>
      <c r="N180" s="163"/>
    </row>
    <row r="181" spans="1:14" ht="17.25" customHeight="1">
      <c r="A181" s="95">
        <v>1</v>
      </c>
      <c r="B181" s="358"/>
      <c r="C181" s="359"/>
      <c r="D181" s="359"/>
      <c r="E181" s="359"/>
      <c r="F181" s="359"/>
      <c r="G181" s="360"/>
      <c r="H181" s="158">
        <v>0</v>
      </c>
      <c r="I181" s="193"/>
      <c r="J181" s="159"/>
      <c r="K181" s="160">
        <v>1</v>
      </c>
      <c r="L181" s="161"/>
      <c r="M181" s="361">
        <v>0</v>
      </c>
      <c r="N181" s="362"/>
    </row>
    <row r="182" spans="1:14">
      <c r="A182" s="49"/>
      <c r="B182" s="197" t="s">
        <v>11</v>
      </c>
      <c r="C182" s="198"/>
      <c r="D182" s="198"/>
      <c r="E182" s="198"/>
      <c r="F182" s="198"/>
      <c r="G182" s="199"/>
      <c r="H182" s="158" t="s">
        <v>12</v>
      </c>
      <c r="I182" s="193"/>
      <c r="J182" s="159"/>
      <c r="K182" s="158" t="s">
        <v>12</v>
      </c>
      <c r="L182" s="159"/>
      <c r="M182" s="373">
        <f>M181</f>
        <v>0</v>
      </c>
      <c r="N182" s="374"/>
    </row>
    <row r="184" spans="1:14">
      <c r="A184" s="174" t="s">
        <v>74</v>
      </c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</row>
    <row r="186" spans="1:14" ht="15.75">
      <c r="A186" s="45" t="s">
        <v>0</v>
      </c>
      <c r="D186" s="15">
        <v>221</v>
      </c>
    </row>
    <row r="187" spans="1:14" ht="15.75">
      <c r="A187" s="45"/>
    </row>
    <row r="188" spans="1:14" ht="15.75">
      <c r="A188" s="45" t="s">
        <v>1</v>
      </c>
      <c r="E188" s="15" t="s">
        <v>176</v>
      </c>
    </row>
    <row r="189" spans="1:14" ht="15.75">
      <c r="A189" s="45"/>
    </row>
    <row r="190" spans="1:14">
      <c r="A190" s="174" t="s">
        <v>75</v>
      </c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</row>
    <row r="192" spans="1:14" ht="45">
      <c r="A192" s="92" t="s">
        <v>3</v>
      </c>
      <c r="B192" s="175" t="s">
        <v>14</v>
      </c>
      <c r="C192" s="176"/>
      <c r="D192" s="176"/>
      <c r="E192" s="176"/>
      <c r="F192" s="176"/>
      <c r="G192" s="177"/>
      <c r="H192" s="181" t="s">
        <v>76</v>
      </c>
      <c r="I192" s="205"/>
      <c r="J192" s="182"/>
      <c r="K192" s="181" t="s">
        <v>77</v>
      </c>
      <c r="L192" s="182"/>
      <c r="M192" s="82" t="s">
        <v>78</v>
      </c>
      <c r="N192" s="34" t="s">
        <v>79</v>
      </c>
    </row>
    <row r="193" spans="1:14">
      <c r="A193" s="95">
        <v>1</v>
      </c>
      <c r="B193" s="175">
        <v>2</v>
      </c>
      <c r="C193" s="176"/>
      <c r="D193" s="176"/>
      <c r="E193" s="176"/>
      <c r="F193" s="176"/>
      <c r="G193" s="177"/>
      <c r="H193" s="162">
        <v>3</v>
      </c>
      <c r="I193" s="192"/>
      <c r="J193" s="163"/>
      <c r="K193" s="162">
        <v>4</v>
      </c>
      <c r="L193" s="163"/>
      <c r="M193" s="72">
        <v>5</v>
      </c>
      <c r="N193" s="83">
        <v>6</v>
      </c>
    </row>
    <row r="194" spans="1:14" ht="30.75" customHeight="1">
      <c r="A194" s="95">
        <v>1</v>
      </c>
      <c r="B194" s="269" t="s">
        <v>177</v>
      </c>
      <c r="C194" s="269"/>
      <c r="D194" s="269"/>
      <c r="E194" s="269"/>
      <c r="F194" s="269"/>
      <c r="G194" s="269"/>
      <c r="H194" s="259">
        <v>3</v>
      </c>
      <c r="I194" s="270"/>
      <c r="J194" s="271"/>
      <c r="K194" s="259">
        <v>12</v>
      </c>
      <c r="L194" s="271"/>
      <c r="M194" s="73">
        <f>N194/K194/H194</f>
        <v>306</v>
      </c>
      <c r="N194" s="93">
        <v>11016</v>
      </c>
    </row>
    <row r="195" spans="1:14" ht="15" customHeight="1">
      <c r="A195" s="3">
        <v>2</v>
      </c>
      <c r="B195" s="261" t="s">
        <v>178</v>
      </c>
      <c r="C195" s="262"/>
      <c r="D195" s="262"/>
      <c r="E195" s="262"/>
      <c r="F195" s="262"/>
      <c r="G195" s="263"/>
      <c r="H195" s="259">
        <v>2</v>
      </c>
      <c r="I195" s="264"/>
      <c r="J195" s="260"/>
      <c r="K195" s="259">
        <v>12</v>
      </c>
      <c r="L195" s="260"/>
      <c r="M195" s="73">
        <f>N195/K195/H195</f>
        <v>697.19999999999993</v>
      </c>
      <c r="N195" s="93">
        <v>16732.8</v>
      </c>
    </row>
    <row r="196" spans="1:14" ht="15" customHeight="1">
      <c r="A196" s="3">
        <v>3</v>
      </c>
      <c r="B196" s="261" t="s">
        <v>80</v>
      </c>
      <c r="C196" s="262"/>
      <c r="D196" s="262"/>
      <c r="E196" s="262"/>
      <c r="F196" s="262"/>
      <c r="G196" s="263"/>
      <c r="H196" s="255">
        <v>4</v>
      </c>
      <c r="I196" s="256"/>
      <c r="J196" s="114"/>
      <c r="K196" s="255">
        <v>12</v>
      </c>
      <c r="L196" s="257"/>
      <c r="M196" s="100">
        <f>N196/K196/H196</f>
        <v>3215</v>
      </c>
      <c r="N196" s="112">
        <v>154320</v>
      </c>
    </row>
    <row r="197" spans="1:14">
      <c r="A197" s="3">
        <v>4</v>
      </c>
      <c r="B197" s="197" t="s">
        <v>11</v>
      </c>
      <c r="C197" s="198"/>
      <c r="D197" s="198"/>
      <c r="E197" s="198"/>
      <c r="F197" s="198"/>
      <c r="G197" s="199"/>
      <c r="H197" s="158" t="s">
        <v>12</v>
      </c>
      <c r="I197" s="193"/>
      <c r="J197" s="159"/>
      <c r="K197" s="158" t="s">
        <v>12</v>
      </c>
      <c r="L197" s="159"/>
      <c r="M197" s="31" t="s">
        <v>12</v>
      </c>
      <c r="N197" s="131">
        <f>N194+N195+N196</f>
        <v>182068.8</v>
      </c>
    </row>
    <row r="199" spans="1:14">
      <c r="A199" s="174" t="s">
        <v>74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</row>
    <row r="201" spans="1:14" ht="15.75">
      <c r="A201" s="45" t="s">
        <v>0</v>
      </c>
      <c r="D201" s="15">
        <v>222</v>
      </c>
    </row>
    <row r="202" spans="1:14" ht="15.75">
      <c r="A202" s="45"/>
    </row>
    <row r="203" spans="1:14" ht="15.75">
      <c r="A203" s="45" t="s">
        <v>1</v>
      </c>
      <c r="E203" s="15" t="s">
        <v>176</v>
      </c>
    </row>
    <row r="204" spans="1:14" ht="15.75">
      <c r="A204" s="45"/>
    </row>
    <row r="205" spans="1:14">
      <c r="A205" s="174" t="s">
        <v>81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</row>
    <row r="207" spans="1:14" ht="36.75" customHeight="1">
      <c r="A207" s="92" t="s">
        <v>3</v>
      </c>
      <c r="B207" s="175" t="s">
        <v>14</v>
      </c>
      <c r="C207" s="176"/>
      <c r="D207" s="176"/>
      <c r="E207" s="176"/>
      <c r="F207" s="176"/>
      <c r="G207" s="177"/>
      <c r="H207" s="181" t="s">
        <v>82</v>
      </c>
      <c r="I207" s="205"/>
      <c r="J207" s="182"/>
      <c r="K207" s="181" t="s">
        <v>83</v>
      </c>
      <c r="L207" s="182"/>
      <c r="M207" s="181" t="s">
        <v>84</v>
      </c>
      <c r="N207" s="182"/>
    </row>
    <row r="208" spans="1:14">
      <c r="A208" s="95">
        <v>1</v>
      </c>
      <c r="B208" s="175">
        <v>2</v>
      </c>
      <c r="C208" s="176"/>
      <c r="D208" s="176"/>
      <c r="E208" s="176"/>
      <c r="F208" s="176"/>
      <c r="G208" s="177"/>
      <c r="H208" s="162">
        <v>3</v>
      </c>
      <c r="I208" s="192"/>
      <c r="J208" s="163"/>
      <c r="K208" s="162">
        <v>4</v>
      </c>
      <c r="L208" s="163"/>
      <c r="M208" s="162">
        <v>5</v>
      </c>
      <c r="N208" s="163"/>
    </row>
    <row r="209" spans="1:15" ht="18.75" customHeight="1">
      <c r="A209" s="95">
        <v>1</v>
      </c>
      <c r="B209" s="171" t="s">
        <v>133</v>
      </c>
      <c r="C209" s="198"/>
      <c r="D209" s="198"/>
      <c r="E209" s="198"/>
      <c r="F209" s="198"/>
      <c r="G209" s="199"/>
      <c r="H209" s="160">
        <v>0</v>
      </c>
      <c r="I209" s="194"/>
      <c r="J209" s="161"/>
      <c r="K209" s="151">
        <v>0</v>
      </c>
      <c r="L209" s="213"/>
      <c r="M209" s="151">
        <f>H209*K209</f>
        <v>0</v>
      </c>
      <c r="N209" s="213"/>
    </row>
    <row r="210" spans="1:15" ht="18.75" customHeight="1">
      <c r="A210" s="95">
        <v>2</v>
      </c>
      <c r="B210" s="171" t="s">
        <v>179</v>
      </c>
      <c r="C210" s="198"/>
      <c r="D210" s="198"/>
      <c r="E210" s="198"/>
      <c r="F210" s="198"/>
      <c r="G210" s="199"/>
      <c r="H210" s="160">
        <v>0</v>
      </c>
      <c r="I210" s="194"/>
      <c r="J210" s="161"/>
      <c r="K210" s="151">
        <v>0</v>
      </c>
      <c r="L210" s="213"/>
      <c r="M210" s="151">
        <v>0</v>
      </c>
      <c r="N210" s="258"/>
    </row>
    <row r="211" spans="1:15" ht="18.75" customHeight="1">
      <c r="A211" s="95">
        <v>4</v>
      </c>
      <c r="B211" s="171" t="s">
        <v>143</v>
      </c>
      <c r="C211" s="198"/>
      <c r="D211" s="198"/>
      <c r="E211" s="198"/>
      <c r="F211" s="198"/>
      <c r="G211" s="199"/>
      <c r="H211" s="160"/>
      <c r="I211" s="194"/>
      <c r="J211" s="161"/>
      <c r="K211" s="151"/>
      <c r="L211" s="213"/>
      <c r="M211" s="183">
        <v>0</v>
      </c>
      <c r="N211" s="204"/>
    </row>
    <row r="212" spans="1:15">
      <c r="A212" s="49"/>
      <c r="B212" s="197" t="s">
        <v>11</v>
      </c>
      <c r="C212" s="198"/>
      <c r="D212" s="198"/>
      <c r="E212" s="198"/>
      <c r="F212" s="198"/>
      <c r="G212" s="199"/>
      <c r="H212" s="158"/>
      <c r="I212" s="193"/>
      <c r="J212" s="159"/>
      <c r="K212" s="158"/>
      <c r="L212" s="159"/>
      <c r="M212" s="218">
        <f>M209+M210+M211</f>
        <v>0</v>
      </c>
      <c r="N212" s="219"/>
      <c r="O212" s="36"/>
    </row>
    <row r="214" spans="1:15">
      <c r="A214" s="174" t="s">
        <v>74</v>
      </c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</row>
    <row r="216" spans="1:15" ht="15.75">
      <c r="A216" s="45" t="s">
        <v>0</v>
      </c>
      <c r="D216" s="15">
        <v>223</v>
      </c>
    </row>
    <row r="217" spans="1:15" ht="15.75">
      <c r="A217" s="45"/>
    </row>
    <row r="218" spans="1:15" ht="15.75">
      <c r="A218" s="45" t="s">
        <v>1</v>
      </c>
      <c r="E218" s="15" t="s">
        <v>182</v>
      </c>
    </row>
    <row r="219" spans="1:15" ht="15.75">
      <c r="A219" s="45"/>
    </row>
    <row r="220" spans="1:15">
      <c r="A220" s="174" t="s">
        <v>85</v>
      </c>
      <c r="B220" s="174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</row>
    <row r="222" spans="1:15" ht="45">
      <c r="A222" s="92" t="s">
        <v>3</v>
      </c>
      <c r="B222" s="175" t="s">
        <v>49</v>
      </c>
      <c r="C222" s="176"/>
      <c r="D222" s="176"/>
      <c r="E222" s="176"/>
      <c r="F222" s="176"/>
      <c r="G222" s="177"/>
      <c r="H222" s="181" t="s">
        <v>86</v>
      </c>
      <c r="I222" s="198"/>
      <c r="J222" s="199"/>
      <c r="K222" s="181" t="s">
        <v>87</v>
      </c>
      <c r="L222" s="182"/>
      <c r="M222" s="82" t="s">
        <v>88</v>
      </c>
      <c r="N222" s="34" t="s">
        <v>79</v>
      </c>
    </row>
    <row r="223" spans="1:15">
      <c r="A223" s="95">
        <v>1</v>
      </c>
      <c r="B223" s="175">
        <v>2</v>
      </c>
      <c r="C223" s="176"/>
      <c r="D223" s="176"/>
      <c r="E223" s="176"/>
      <c r="F223" s="176"/>
      <c r="G223" s="177"/>
      <c r="H223" s="255">
        <v>3</v>
      </c>
      <c r="I223" s="256"/>
      <c r="J223" s="257"/>
      <c r="K223" s="255">
        <v>4</v>
      </c>
      <c r="L223" s="257"/>
      <c r="M223" s="85">
        <v>5</v>
      </c>
      <c r="N223" s="65">
        <v>6</v>
      </c>
    </row>
    <row r="224" spans="1:15">
      <c r="A224" s="95">
        <v>1</v>
      </c>
      <c r="B224" s="171" t="s">
        <v>89</v>
      </c>
      <c r="C224" s="198"/>
      <c r="D224" s="198"/>
      <c r="E224" s="198"/>
      <c r="F224" s="198"/>
      <c r="G224" s="199"/>
      <c r="H224" s="151">
        <f>H226+H227</f>
        <v>75458</v>
      </c>
      <c r="I224" s="157"/>
      <c r="J224" s="213"/>
      <c r="K224" s="158">
        <v>12.6</v>
      </c>
      <c r="L224" s="159"/>
      <c r="M224" s="32">
        <v>0.04</v>
      </c>
      <c r="N224" s="115">
        <f>H224*K224*104%</f>
        <v>988801.63199999998</v>
      </c>
      <c r="O224" s="66"/>
    </row>
    <row r="225" spans="1:17">
      <c r="A225" s="111"/>
      <c r="B225" s="154" t="s">
        <v>90</v>
      </c>
      <c r="C225" s="155"/>
      <c r="D225" s="155"/>
      <c r="E225" s="155"/>
      <c r="F225" s="155"/>
      <c r="G225" s="156"/>
      <c r="H225" s="117"/>
      <c r="I225" s="118"/>
      <c r="J225" s="106"/>
      <c r="K225" s="100"/>
      <c r="L225" s="101"/>
      <c r="M225" s="32"/>
      <c r="N225" s="115"/>
      <c r="O225" s="66"/>
    </row>
    <row r="226" spans="1:17">
      <c r="A226" s="111"/>
      <c r="B226" s="168" t="s">
        <v>180</v>
      </c>
      <c r="C226" s="169"/>
      <c r="D226" s="169"/>
      <c r="E226" s="169"/>
      <c r="F226" s="169"/>
      <c r="G226" s="170"/>
      <c r="H226" s="265">
        <v>37980</v>
      </c>
      <c r="I226" s="266"/>
      <c r="J226" s="109"/>
      <c r="K226" s="222">
        <v>12.6</v>
      </c>
      <c r="L226" s="224"/>
      <c r="M226" s="32">
        <v>0.04</v>
      </c>
      <c r="N226" s="116">
        <f>H226*K226*104%</f>
        <v>497689.92000000004</v>
      </c>
      <c r="O226" s="66"/>
    </row>
    <row r="227" spans="1:17" ht="18" customHeight="1">
      <c r="A227" s="111"/>
      <c r="B227" s="168" t="s">
        <v>181</v>
      </c>
      <c r="C227" s="169"/>
      <c r="D227" s="169"/>
      <c r="E227" s="169"/>
      <c r="F227" s="169"/>
      <c r="G227" s="170"/>
      <c r="H227" s="267">
        <v>37478</v>
      </c>
      <c r="I227" s="268"/>
      <c r="J227" s="109"/>
      <c r="K227" s="222">
        <v>12.6</v>
      </c>
      <c r="L227" s="224"/>
      <c r="M227" s="32">
        <v>0.04</v>
      </c>
      <c r="N227" s="116">
        <f>H227*K227*104%</f>
        <v>491111.712</v>
      </c>
      <c r="O227" s="66"/>
    </row>
    <row r="228" spans="1:17">
      <c r="A228" s="3">
        <v>2</v>
      </c>
      <c r="B228" s="171" t="s">
        <v>91</v>
      </c>
      <c r="C228" s="198"/>
      <c r="D228" s="198"/>
      <c r="E228" s="198"/>
      <c r="F228" s="198"/>
      <c r="G228" s="199"/>
      <c r="H228" s="151" t="s">
        <v>12</v>
      </c>
      <c r="I228" s="157"/>
      <c r="J228" s="213"/>
      <c r="K228" s="158" t="s">
        <v>12</v>
      </c>
      <c r="L228" s="159"/>
      <c r="M228" s="32"/>
      <c r="N228" s="115" t="str">
        <f>N229</f>
        <v>х</v>
      </c>
      <c r="O228" s="66"/>
    </row>
    <row r="229" spans="1:17" ht="15" customHeight="1">
      <c r="A229" s="3"/>
      <c r="B229" s="154" t="s">
        <v>90</v>
      </c>
      <c r="C229" s="155"/>
      <c r="D229" s="155"/>
      <c r="E229" s="155"/>
      <c r="F229" s="155"/>
      <c r="G229" s="156"/>
      <c r="H229" s="246" t="s">
        <v>12</v>
      </c>
      <c r="I229" s="253"/>
      <c r="J229" s="254"/>
      <c r="K229" s="222" t="s">
        <v>12</v>
      </c>
      <c r="L229" s="224"/>
      <c r="M229" s="33"/>
      <c r="N229" s="116" t="s">
        <v>12</v>
      </c>
      <c r="O229" s="66"/>
    </row>
    <row r="230" spans="1:17">
      <c r="A230" s="3">
        <v>3</v>
      </c>
      <c r="B230" s="171" t="s">
        <v>92</v>
      </c>
      <c r="C230" s="198"/>
      <c r="D230" s="198"/>
      <c r="E230" s="198"/>
      <c r="F230" s="198"/>
      <c r="G230" s="199"/>
      <c r="H230" s="151">
        <f>H232+H233</f>
        <v>236</v>
      </c>
      <c r="I230" s="152"/>
      <c r="J230" s="153"/>
      <c r="K230" s="158">
        <v>101.51</v>
      </c>
      <c r="L230" s="199"/>
      <c r="M230" s="32">
        <v>0.04</v>
      </c>
      <c r="N230" s="115">
        <f>N232+N233</f>
        <v>24914.614400000002</v>
      </c>
      <c r="O230" s="67"/>
    </row>
    <row r="231" spans="1:17">
      <c r="A231" s="3"/>
      <c r="B231" s="154" t="s">
        <v>90</v>
      </c>
      <c r="C231" s="155"/>
      <c r="D231" s="155"/>
      <c r="E231" s="155"/>
      <c r="F231" s="155"/>
      <c r="G231" s="156"/>
      <c r="H231" s="104"/>
      <c r="I231" s="108"/>
      <c r="J231" s="105"/>
      <c r="K231" s="100"/>
      <c r="L231" s="102"/>
      <c r="M231" s="32"/>
      <c r="N231" s="96"/>
      <c r="O231" s="67"/>
    </row>
    <row r="232" spans="1:17">
      <c r="A232" s="3"/>
      <c r="B232" s="168" t="s">
        <v>180</v>
      </c>
      <c r="C232" s="169"/>
      <c r="D232" s="169"/>
      <c r="E232" s="169"/>
      <c r="F232" s="169"/>
      <c r="G232" s="170"/>
      <c r="H232" s="151">
        <v>140</v>
      </c>
      <c r="I232" s="157"/>
      <c r="J232" s="105"/>
      <c r="K232" s="158">
        <v>101.51</v>
      </c>
      <c r="L232" s="159"/>
      <c r="M232" s="32">
        <v>0.04</v>
      </c>
      <c r="N232" s="116">
        <f>H232*K232*104%</f>
        <v>14779.856000000002</v>
      </c>
      <c r="O232" s="67"/>
    </row>
    <row r="233" spans="1:17">
      <c r="A233" s="3"/>
      <c r="B233" s="168" t="s">
        <v>181</v>
      </c>
      <c r="C233" s="169"/>
      <c r="D233" s="169"/>
      <c r="E233" s="169"/>
      <c r="F233" s="169"/>
      <c r="G233" s="170"/>
      <c r="H233" s="151">
        <v>96</v>
      </c>
      <c r="I233" s="157"/>
      <c r="J233" s="105"/>
      <c r="K233" s="158">
        <v>101.51</v>
      </c>
      <c r="L233" s="159"/>
      <c r="M233" s="32">
        <v>0.04</v>
      </c>
      <c r="N233" s="116">
        <f>H233*K233*104%</f>
        <v>10134.758400000001</v>
      </c>
      <c r="O233" s="67"/>
    </row>
    <row r="234" spans="1:17">
      <c r="A234" s="3">
        <v>4</v>
      </c>
      <c r="B234" s="171" t="s">
        <v>131</v>
      </c>
      <c r="C234" s="198"/>
      <c r="D234" s="198"/>
      <c r="E234" s="198"/>
      <c r="F234" s="198"/>
      <c r="G234" s="199"/>
      <c r="H234" s="151">
        <f>H236+H237</f>
        <v>73245</v>
      </c>
      <c r="I234" s="152"/>
      <c r="J234" s="153"/>
      <c r="K234" s="158">
        <f>K236</f>
        <v>10.33</v>
      </c>
      <c r="L234" s="199"/>
      <c r="M234" s="32">
        <v>0.04</v>
      </c>
      <c r="N234" s="115">
        <f>N236+N237</f>
        <v>786883.75399999996</v>
      </c>
      <c r="O234" s="66"/>
      <c r="Q234" s="41"/>
    </row>
    <row r="235" spans="1:17">
      <c r="A235" s="3"/>
      <c r="B235" s="154" t="s">
        <v>90</v>
      </c>
      <c r="C235" s="155"/>
      <c r="D235" s="155"/>
      <c r="E235" s="155"/>
      <c r="F235" s="155"/>
      <c r="G235" s="156"/>
      <c r="H235" s="246"/>
      <c r="I235" s="247"/>
      <c r="J235" s="248"/>
      <c r="K235" s="222"/>
      <c r="L235" s="245"/>
      <c r="M235" s="33"/>
      <c r="N235" s="116" t="s">
        <v>12</v>
      </c>
      <c r="O235" s="67"/>
    </row>
    <row r="236" spans="1:17">
      <c r="A236" s="49"/>
      <c r="B236" s="168" t="s">
        <v>180</v>
      </c>
      <c r="C236" s="169"/>
      <c r="D236" s="169"/>
      <c r="E236" s="169"/>
      <c r="F236" s="169"/>
      <c r="G236" s="170"/>
      <c r="H236" s="246">
        <v>35700</v>
      </c>
      <c r="I236" s="247"/>
      <c r="J236" s="248"/>
      <c r="K236" s="222">
        <v>10.33</v>
      </c>
      <c r="L236" s="245"/>
      <c r="M236" s="33">
        <v>0.04</v>
      </c>
      <c r="N236" s="116">
        <f>H236*K236*104%</f>
        <v>383532.24</v>
      </c>
      <c r="O236" s="67"/>
    </row>
    <row r="237" spans="1:17">
      <c r="A237" s="49"/>
      <c r="B237" s="168" t="s">
        <v>181</v>
      </c>
      <c r="C237" s="169"/>
      <c r="D237" s="169"/>
      <c r="E237" s="169"/>
      <c r="F237" s="169"/>
      <c r="G237" s="170"/>
      <c r="H237" s="251">
        <v>37545</v>
      </c>
      <c r="I237" s="252"/>
      <c r="J237" s="113"/>
      <c r="K237" s="249">
        <v>10.33</v>
      </c>
      <c r="L237" s="250"/>
      <c r="M237" s="33">
        <v>0.04</v>
      </c>
      <c r="N237" s="116">
        <f>H237*K237*104%-1.93</f>
        <v>403351.51400000002</v>
      </c>
      <c r="O237" s="67"/>
    </row>
    <row r="238" spans="1:17">
      <c r="A238" s="49"/>
      <c r="B238" s="197" t="s">
        <v>11</v>
      </c>
      <c r="C238" s="198"/>
      <c r="D238" s="198"/>
      <c r="E238" s="198"/>
      <c r="F238" s="198"/>
      <c r="G238" s="199"/>
      <c r="H238" s="158" t="s">
        <v>12</v>
      </c>
      <c r="I238" s="193"/>
      <c r="J238" s="159"/>
      <c r="K238" s="158" t="s">
        <v>12</v>
      </c>
      <c r="L238" s="159"/>
      <c r="M238" s="31" t="s">
        <v>12</v>
      </c>
      <c r="N238" s="132">
        <f>N224+N230+N234</f>
        <v>1800600.0003999998</v>
      </c>
      <c r="O238" s="36"/>
    </row>
    <row r="240" spans="1:17">
      <c r="A240" s="174" t="s">
        <v>74</v>
      </c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</row>
    <row r="242" spans="1:14" ht="15.75">
      <c r="A242" s="45" t="s">
        <v>0</v>
      </c>
    </row>
    <row r="243" spans="1:14" ht="15.75">
      <c r="A243" s="45"/>
    </row>
    <row r="244" spans="1:14" ht="15.75">
      <c r="A244" s="45" t="s">
        <v>1</v>
      </c>
    </row>
    <row r="245" spans="1:14" ht="15.75">
      <c r="A245" s="45"/>
    </row>
    <row r="246" spans="1:14">
      <c r="A246" s="174" t="s">
        <v>93</v>
      </c>
      <c r="B246" s="174"/>
      <c r="C246" s="174"/>
      <c r="D246" s="174"/>
      <c r="E246" s="174"/>
      <c r="F246" s="174"/>
      <c r="G246" s="174"/>
      <c r="H246" s="174"/>
      <c r="I246" s="174"/>
      <c r="J246" s="174"/>
      <c r="K246" s="174"/>
      <c r="L246" s="174"/>
      <c r="M246" s="174"/>
      <c r="N246" s="174"/>
    </row>
    <row r="248" spans="1:14">
      <c r="A248" s="92" t="s">
        <v>3</v>
      </c>
      <c r="B248" s="175" t="s">
        <v>49</v>
      </c>
      <c r="C248" s="176"/>
      <c r="D248" s="176"/>
      <c r="E248" s="176"/>
      <c r="F248" s="176"/>
      <c r="G248" s="177"/>
      <c r="H248" s="178" t="s">
        <v>94</v>
      </c>
      <c r="I248" s="179"/>
      <c r="J248" s="180"/>
      <c r="K248" s="181" t="s">
        <v>95</v>
      </c>
      <c r="L248" s="182"/>
      <c r="M248" s="181" t="s">
        <v>96</v>
      </c>
      <c r="N248" s="182"/>
    </row>
    <row r="249" spans="1:14">
      <c r="A249" s="95">
        <v>1</v>
      </c>
      <c r="B249" s="175">
        <v>2</v>
      </c>
      <c r="C249" s="176"/>
      <c r="D249" s="176"/>
      <c r="E249" s="176"/>
      <c r="F249" s="176"/>
      <c r="G249" s="177"/>
      <c r="H249" s="162">
        <v>3</v>
      </c>
      <c r="I249" s="192"/>
      <c r="J249" s="163"/>
      <c r="K249" s="162">
        <v>4</v>
      </c>
      <c r="L249" s="163"/>
      <c r="M249" s="162">
        <v>5</v>
      </c>
      <c r="N249" s="163"/>
    </row>
    <row r="250" spans="1:14">
      <c r="A250" s="95"/>
      <c r="B250" s="171" t="s">
        <v>97</v>
      </c>
      <c r="C250" s="198"/>
      <c r="D250" s="198"/>
      <c r="E250" s="198"/>
      <c r="F250" s="198"/>
      <c r="G250" s="199"/>
      <c r="H250" s="158" t="s">
        <v>12</v>
      </c>
      <c r="I250" s="193"/>
      <c r="J250" s="159"/>
      <c r="K250" s="158" t="s">
        <v>12</v>
      </c>
      <c r="L250" s="159"/>
      <c r="M250" s="158"/>
      <c r="N250" s="159"/>
    </row>
    <row r="251" spans="1:14" ht="15" customHeight="1">
      <c r="A251" s="49"/>
      <c r="B251" s="171" t="s">
        <v>90</v>
      </c>
      <c r="C251" s="172"/>
      <c r="D251" s="172"/>
      <c r="E251" s="172"/>
      <c r="F251" s="172"/>
      <c r="G251" s="173"/>
      <c r="H251" s="158"/>
      <c r="I251" s="193"/>
      <c r="J251" s="159"/>
      <c r="K251" s="158"/>
      <c r="L251" s="159"/>
      <c r="M251" s="158"/>
      <c r="N251" s="199"/>
    </row>
    <row r="252" spans="1:14">
      <c r="A252" s="49"/>
      <c r="B252" s="171" t="s">
        <v>98</v>
      </c>
      <c r="C252" s="198"/>
      <c r="D252" s="198"/>
      <c r="E252" s="198"/>
      <c r="F252" s="198"/>
      <c r="G252" s="199"/>
      <c r="H252" s="158" t="s">
        <v>12</v>
      </c>
      <c r="I252" s="193"/>
      <c r="J252" s="159"/>
      <c r="K252" s="158" t="s">
        <v>12</v>
      </c>
      <c r="L252" s="159"/>
      <c r="M252" s="158"/>
      <c r="N252" s="199"/>
    </row>
    <row r="253" spans="1:14">
      <c r="A253" s="49"/>
      <c r="B253" s="171" t="s">
        <v>90</v>
      </c>
      <c r="C253" s="172"/>
      <c r="D253" s="172"/>
      <c r="E253" s="172"/>
      <c r="F253" s="172"/>
      <c r="G253" s="173"/>
      <c r="H253" s="158"/>
      <c r="I253" s="198"/>
      <c r="J253" s="199"/>
      <c r="K253" s="158"/>
      <c r="L253" s="199"/>
      <c r="M253" s="158"/>
      <c r="N253" s="199"/>
    </row>
    <row r="254" spans="1:14">
      <c r="A254" s="49"/>
      <c r="B254" s="197" t="s">
        <v>11</v>
      </c>
      <c r="C254" s="198"/>
      <c r="D254" s="198"/>
      <c r="E254" s="198"/>
      <c r="F254" s="198"/>
      <c r="G254" s="199"/>
      <c r="H254" s="158" t="s">
        <v>12</v>
      </c>
      <c r="I254" s="193"/>
      <c r="J254" s="159"/>
      <c r="K254" s="158" t="s">
        <v>12</v>
      </c>
      <c r="L254" s="159"/>
      <c r="M254" s="158"/>
      <c r="N254" s="159"/>
    </row>
    <row r="256" spans="1:14">
      <c r="A256" s="174" t="s">
        <v>74</v>
      </c>
      <c r="B256" s="174"/>
      <c r="C256" s="174"/>
      <c r="D256" s="174"/>
      <c r="E256" s="174"/>
      <c r="F256" s="174"/>
      <c r="G256" s="174"/>
      <c r="H256" s="174"/>
      <c r="I256" s="174"/>
      <c r="J256" s="174"/>
      <c r="K256" s="174"/>
      <c r="L256" s="174"/>
      <c r="M256" s="174"/>
      <c r="N256" s="174"/>
    </row>
    <row r="258" spans="1:14" ht="15.75">
      <c r="A258" s="45" t="s">
        <v>0</v>
      </c>
      <c r="D258" s="15">
        <v>225</v>
      </c>
    </row>
    <row r="259" spans="1:14" ht="15.75">
      <c r="A259" s="45"/>
    </row>
    <row r="260" spans="1:14" ht="15.75">
      <c r="A260" s="45" t="s">
        <v>1</v>
      </c>
      <c r="E260" s="15" t="s">
        <v>176</v>
      </c>
    </row>
    <row r="261" spans="1:14" ht="15.75">
      <c r="A261" s="45"/>
    </row>
    <row r="262" spans="1:14">
      <c r="A262" s="174" t="s">
        <v>102</v>
      </c>
      <c r="B262" s="174"/>
      <c r="C262" s="174"/>
      <c r="D262" s="174"/>
      <c r="E262" s="174"/>
      <c r="F262" s="174"/>
      <c r="G262" s="174"/>
      <c r="H262" s="174"/>
      <c r="I262" s="174"/>
      <c r="J262" s="174"/>
      <c r="K262" s="174"/>
      <c r="L262" s="174"/>
      <c r="M262" s="174"/>
      <c r="N262" s="174"/>
    </row>
    <row r="264" spans="1:14">
      <c r="A264" s="92" t="s">
        <v>3</v>
      </c>
      <c r="B264" s="175" t="s">
        <v>14</v>
      </c>
      <c r="C264" s="176"/>
      <c r="D264" s="176"/>
      <c r="E264" s="176"/>
      <c r="F264" s="176"/>
      <c r="G264" s="177"/>
      <c r="H264" s="178" t="s">
        <v>99</v>
      </c>
      <c r="I264" s="179"/>
      <c r="J264" s="180"/>
      <c r="K264" s="181" t="s">
        <v>100</v>
      </c>
      <c r="L264" s="182"/>
      <c r="M264" s="181" t="s">
        <v>101</v>
      </c>
      <c r="N264" s="182"/>
    </row>
    <row r="265" spans="1:14">
      <c r="A265" s="95">
        <v>1</v>
      </c>
      <c r="B265" s="175">
        <v>2</v>
      </c>
      <c r="C265" s="176"/>
      <c r="D265" s="176"/>
      <c r="E265" s="176"/>
      <c r="F265" s="176"/>
      <c r="G265" s="177"/>
      <c r="H265" s="162">
        <v>3</v>
      </c>
      <c r="I265" s="192"/>
      <c r="J265" s="163"/>
      <c r="K265" s="162">
        <v>4</v>
      </c>
      <c r="L265" s="163"/>
      <c r="M265" s="162">
        <v>5</v>
      </c>
      <c r="N265" s="163"/>
    </row>
    <row r="266" spans="1:14" ht="45" customHeight="1">
      <c r="A266" s="3">
        <v>1</v>
      </c>
      <c r="B266" s="171" t="s">
        <v>194</v>
      </c>
      <c r="C266" s="198"/>
      <c r="D266" s="198"/>
      <c r="E266" s="198"/>
      <c r="F266" s="198"/>
      <c r="G266" s="199"/>
      <c r="H266" s="164" t="s">
        <v>185</v>
      </c>
      <c r="I266" s="165"/>
      <c r="J266" s="166"/>
      <c r="K266" s="160">
        <v>12</v>
      </c>
      <c r="L266" s="161"/>
      <c r="M266" s="183">
        <v>280000</v>
      </c>
      <c r="N266" s="204"/>
    </row>
    <row r="267" spans="1:14" ht="45" customHeight="1">
      <c r="A267" s="3">
        <v>2</v>
      </c>
      <c r="B267" s="171" t="s">
        <v>184</v>
      </c>
      <c r="C267" s="198"/>
      <c r="D267" s="198"/>
      <c r="E267" s="198"/>
      <c r="F267" s="198"/>
      <c r="G267" s="199"/>
      <c r="H267" s="164" t="s">
        <v>185</v>
      </c>
      <c r="I267" s="165"/>
      <c r="J267" s="166"/>
      <c r="K267" s="160">
        <v>2</v>
      </c>
      <c r="L267" s="161"/>
      <c r="M267" s="183">
        <v>8400</v>
      </c>
      <c r="N267" s="204"/>
    </row>
    <row r="268" spans="1:14" ht="45" customHeight="1">
      <c r="A268" s="3">
        <v>3</v>
      </c>
      <c r="B268" s="197" t="s">
        <v>195</v>
      </c>
      <c r="C268" s="198"/>
      <c r="D268" s="198"/>
      <c r="E268" s="198"/>
      <c r="F268" s="198"/>
      <c r="G268" s="199"/>
      <c r="H268" s="164" t="s">
        <v>185</v>
      </c>
      <c r="I268" s="165"/>
      <c r="J268" s="166"/>
      <c r="K268" s="160">
        <v>12</v>
      </c>
      <c r="L268" s="161"/>
      <c r="M268" s="183">
        <v>44000</v>
      </c>
      <c r="N268" s="184"/>
    </row>
    <row r="269" spans="1:14" ht="31.5" customHeight="1">
      <c r="A269" s="3">
        <v>4</v>
      </c>
      <c r="B269" s="171" t="s">
        <v>139</v>
      </c>
      <c r="C269" s="172"/>
      <c r="D269" s="172"/>
      <c r="E269" s="172"/>
      <c r="F269" s="172"/>
      <c r="G269" s="173"/>
      <c r="H269" s="164" t="s">
        <v>180</v>
      </c>
      <c r="I269" s="165"/>
      <c r="J269" s="166"/>
      <c r="K269" s="160">
        <v>6</v>
      </c>
      <c r="L269" s="167"/>
      <c r="M269" s="183">
        <v>190000</v>
      </c>
      <c r="N269" s="184"/>
    </row>
    <row r="270" spans="1:14" ht="31.5" customHeight="1">
      <c r="A270" s="3">
        <v>5</v>
      </c>
      <c r="B270" s="171" t="s">
        <v>140</v>
      </c>
      <c r="C270" s="172"/>
      <c r="D270" s="172"/>
      <c r="E270" s="172"/>
      <c r="F270" s="172"/>
      <c r="G270" s="173"/>
      <c r="H270" s="164" t="s">
        <v>180</v>
      </c>
      <c r="I270" s="165"/>
      <c r="J270" s="166"/>
      <c r="K270" s="160">
        <v>1</v>
      </c>
      <c r="L270" s="167"/>
      <c r="M270" s="183">
        <v>80000</v>
      </c>
      <c r="N270" s="184"/>
    </row>
    <row r="271" spans="1:14" ht="30" customHeight="1">
      <c r="A271" s="3">
        <v>6</v>
      </c>
      <c r="B271" s="71" t="s">
        <v>141</v>
      </c>
      <c r="C271" s="79"/>
      <c r="D271" s="79"/>
      <c r="E271" s="79"/>
      <c r="F271" s="79"/>
      <c r="G271" s="80"/>
      <c r="H271" s="164" t="s">
        <v>185</v>
      </c>
      <c r="I271" s="240"/>
      <c r="J271" s="122"/>
      <c r="K271" s="160">
        <v>12</v>
      </c>
      <c r="L271" s="161"/>
      <c r="M271" s="183">
        <v>56800</v>
      </c>
      <c r="N271" s="184"/>
    </row>
    <row r="272" spans="1:14" ht="30" customHeight="1">
      <c r="A272" s="3">
        <v>7</v>
      </c>
      <c r="B272" s="171" t="s">
        <v>142</v>
      </c>
      <c r="C272" s="172"/>
      <c r="D272" s="172"/>
      <c r="E272" s="172"/>
      <c r="F272" s="172"/>
      <c r="G272" s="173"/>
      <c r="H272" s="164" t="s">
        <v>180</v>
      </c>
      <c r="I272" s="165"/>
      <c r="J272" s="166"/>
      <c r="K272" s="160">
        <v>1</v>
      </c>
      <c r="L272" s="237"/>
      <c r="M272" s="183">
        <v>40000</v>
      </c>
      <c r="N272" s="236"/>
    </row>
    <row r="273" spans="1:15" ht="30" hidden="1" customHeight="1">
      <c r="A273" s="3">
        <v>8</v>
      </c>
      <c r="B273" s="189" t="s">
        <v>191</v>
      </c>
      <c r="C273" s="229"/>
      <c r="D273" s="229"/>
      <c r="E273" s="229"/>
      <c r="F273" s="229"/>
      <c r="G273" s="230"/>
      <c r="H273" s="164"/>
      <c r="I273" s="240"/>
      <c r="J273" s="241"/>
      <c r="K273" s="160"/>
      <c r="L273" s="237"/>
      <c r="M273" s="238">
        <v>0</v>
      </c>
      <c r="N273" s="239"/>
    </row>
    <row r="274" spans="1:15" ht="30" hidden="1" customHeight="1">
      <c r="A274" s="3">
        <v>11</v>
      </c>
      <c r="B274" s="242" t="s">
        <v>183</v>
      </c>
      <c r="C274" s="243"/>
      <c r="D274" s="243"/>
      <c r="E274" s="243"/>
      <c r="F274" s="243"/>
      <c r="G274" s="244"/>
      <c r="H274" s="126"/>
      <c r="I274" s="127"/>
      <c r="J274" s="128"/>
      <c r="K274" s="103"/>
      <c r="L274" s="107"/>
      <c r="M274" s="110"/>
      <c r="N274" s="121"/>
    </row>
    <row r="275" spans="1:15">
      <c r="A275" s="49"/>
      <c r="B275" s="197" t="s">
        <v>11</v>
      </c>
      <c r="C275" s="198"/>
      <c r="D275" s="198"/>
      <c r="E275" s="198"/>
      <c r="F275" s="198"/>
      <c r="G275" s="199"/>
      <c r="H275" s="158" t="s">
        <v>12</v>
      </c>
      <c r="I275" s="193"/>
      <c r="J275" s="159"/>
      <c r="K275" s="158" t="s">
        <v>12</v>
      </c>
      <c r="L275" s="159"/>
      <c r="M275" s="211">
        <f>SUM(M266:N273)</f>
        <v>699200</v>
      </c>
      <c r="N275" s="212"/>
      <c r="O275" s="36"/>
    </row>
    <row r="277" spans="1:15">
      <c r="A277" s="174" t="s">
        <v>74</v>
      </c>
      <c r="B277" s="174"/>
      <c r="C277" s="174"/>
      <c r="D277" s="174"/>
      <c r="E277" s="174"/>
      <c r="F277" s="174"/>
      <c r="G277" s="174"/>
      <c r="H277" s="174"/>
      <c r="I277" s="174"/>
      <c r="J277" s="174"/>
      <c r="K277" s="174"/>
      <c r="L277" s="174"/>
      <c r="M277" s="174"/>
      <c r="N277" s="174"/>
    </row>
    <row r="279" spans="1:15" ht="15.75">
      <c r="A279" s="45" t="s">
        <v>0</v>
      </c>
      <c r="D279" s="15">
        <v>226</v>
      </c>
    </row>
    <row r="280" spans="1:15" ht="15.75">
      <c r="A280" s="45"/>
    </row>
    <row r="281" spans="1:15" ht="15.75">
      <c r="A281" s="45" t="s">
        <v>1</v>
      </c>
      <c r="E281" s="15" t="s">
        <v>176</v>
      </c>
    </row>
    <row r="282" spans="1:15" ht="12" customHeight="1">
      <c r="A282" s="45"/>
    </row>
    <row r="283" spans="1:15">
      <c r="A283" s="174" t="s">
        <v>103</v>
      </c>
      <c r="B283" s="174"/>
      <c r="C283" s="174"/>
      <c r="D283" s="174"/>
      <c r="E283" s="174"/>
      <c r="F283" s="174"/>
      <c r="G283" s="174"/>
      <c r="H283" s="174"/>
      <c r="I283" s="174"/>
      <c r="J283" s="174"/>
      <c r="K283" s="174"/>
      <c r="L283" s="174"/>
      <c r="M283" s="174"/>
      <c r="N283" s="174"/>
    </row>
    <row r="285" spans="1:15">
      <c r="A285" s="92" t="s">
        <v>3</v>
      </c>
      <c r="B285" s="175" t="s">
        <v>14</v>
      </c>
      <c r="C285" s="176"/>
      <c r="D285" s="176"/>
      <c r="E285" s="176"/>
      <c r="F285" s="176"/>
      <c r="G285" s="177"/>
      <c r="H285" s="181" t="s">
        <v>104</v>
      </c>
      <c r="I285" s="205"/>
      <c r="J285" s="182"/>
      <c r="K285" s="181" t="s">
        <v>105</v>
      </c>
      <c r="L285" s="182"/>
    </row>
    <row r="286" spans="1:15">
      <c r="A286" s="95">
        <v>1</v>
      </c>
      <c r="B286" s="175">
        <v>2</v>
      </c>
      <c r="C286" s="176"/>
      <c r="D286" s="176"/>
      <c r="E286" s="176"/>
      <c r="F286" s="176"/>
      <c r="G286" s="177"/>
      <c r="H286" s="162">
        <v>3</v>
      </c>
      <c r="I286" s="192"/>
      <c r="J286" s="163"/>
      <c r="K286" s="162">
        <v>4</v>
      </c>
      <c r="L286" s="163"/>
    </row>
    <row r="287" spans="1:15" ht="13.5" customHeight="1">
      <c r="A287" s="3">
        <v>2</v>
      </c>
      <c r="B287" s="171" t="s">
        <v>132</v>
      </c>
      <c r="C287" s="198"/>
      <c r="D287" s="198"/>
      <c r="E287" s="198"/>
      <c r="F287" s="198"/>
      <c r="G287" s="199"/>
      <c r="H287" s="185">
        <v>1</v>
      </c>
      <c r="I287" s="186"/>
      <c r="J287" s="186"/>
      <c r="K287" s="183">
        <v>26000</v>
      </c>
      <c r="L287" s="204"/>
    </row>
    <row r="288" spans="1:15">
      <c r="A288" s="3">
        <v>3</v>
      </c>
      <c r="B288" s="197" t="s">
        <v>134</v>
      </c>
      <c r="C288" s="206"/>
      <c r="D288" s="206"/>
      <c r="E288" s="206"/>
      <c r="F288" s="206"/>
      <c r="G288" s="207"/>
      <c r="H288" s="162">
        <v>2</v>
      </c>
      <c r="I288" s="192"/>
      <c r="J288" s="124"/>
      <c r="K288" s="183">
        <v>8000</v>
      </c>
      <c r="L288" s="204"/>
    </row>
    <row r="289" spans="1:15">
      <c r="A289" s="3">
        <v>4</v>
      </c>
      <c r="B289" s="197" t="s">
        <v>187</v>
      </c>
      <c r="C289" s="206"/>
      <c r="D289" s="206"/>
      <c r="E289" s="206"/>
      <c r="F289" s="206"/>
      <c r="G289" s="207"/>
      <c r="H289" s="160">
        <v>2</v>
      </c>
      <c r="I289" s="194"/>
      <c r="J289" s="161"/>
      <c r="K289" s="220">
        <v>86906</v>
      </c>
      <c r="L289" s="221"/>
    </row>
    <row r="290" spans="1:15">
      <c r="A290" s="3">
        <v>5</v>
      </c>
      <c r="B290" s="197" t="s">
        <v>138</v>
      </c>
      <c r="C290" s="206"/>
      <c r="D290" s="206"/>
      <c r="E290" s="206"/>
      <c r="F290" s="206"/>
      <c r="G290" s="207"/>
      <c r="H290" s="160">
        <v>1</v>
      </c>
      <c r="I290" s="194"/>
      <c r="J290" s="161"/>
      <c r="K290" s="183">
        <v>35000</v>
      </c>
      <c r="L290" s="204"/>
    </row>
    <row r="291" spans="1:15">
      <c r="A291" s="3">
        <v>6</v>
      </c>
      <c r="B291" s="197" t="s">
        <v>188</v>
      </c>
      <c r="C291" s="206"/>
      <c r="D291" s="206"/>
      <c r="E291" s="206"/>
      <c r="F291" s="206"/>
      <c r="G291" s="207"/>
      <c r="H291" s="162">
        <v>2</v>
      </c>
      <c r="I291" s="192"/>
      <c r="J291" s="163"/>
      <c r="K291" s="183">
        <v>41795</v>
      </c>
      <c r="L291" s="204"/>
    </row>
    <row r="292" spans="1:15">
      <c r="A292" s="95">
        <v>12</v>
      </c>
      <c r="B292" s="197" t="s">
        <v>143</v>
      </c>
      <c r="C292" s="206"/>
      <c r="D292" s="206"/>
      <c r="E292" s="206"/>
      <c r="F292" s="206"/>
      <c r="G292" s="207"/>
      <c r="H292" s="162"/>
      <c r="I292" s="192"/>
      <c r="J292" s="163"/>
      <c r="K292" s="200">
        <v>510000</v>
      </c>
      <c r="L292" s="235"/>
    </row>
    <row r="293" spans="1:15">
      <c r="A293" s="49"/>
      <c r="B293" s="197" t="s">
        <v>11</v>
      </c>
      <c r="C293" s="198"/>
      <c r="D293" s="198"/>
      <c r="E293" s="198"/>
      <c r="F293" s="198"/>
      <c r="G293" s="199"/>
      <c r="H293" s="185" t="s">
        <v>12</v>
      </c>
      <c r="I293" s="186"/>
      <c r="J293" s="186"/>
      <c r="K293" s="233">
        <f>SUM(K287:L292)</f>
        <v>707701</v>
      </c>
      <c r="L293" s="234"/>
      <c r="O293" s="36"/>
    </row>
    <row r="295" spans="1:15">
      <c r="A295" s="174" t="s">
        <v>74</v>
      </c>
      <c r="B295" s="174"/>
      <c r="C295" s="174"/>
      <c r="D295" s="174"/>
      <c r="E295" s="174"/>
      <c r="F295" s="174"/>
      <c r="G295" s="174"/>
      <c r="H295" s="174"/>
      <c r="I295" s="174"/>
      <c r="J295" s="174"/>
      <c r="K295" s="174"/>
      <c r="L295" s="174"/>
      <c r="M295" s="174"/>
      <c r="N295" s="174"/>
    </row>
    <row r="297" spans="1:15" ht="15.75">
      <c r="A297" s="45" t="s">
        <v>0</v>
      </c>
    </row>
    <row r="298" spans="1:15" ht="15.75">
      <c r="A298" s="45"/>
    </row>
    <row r="299" spans="1:15" ht="15.75">
      <c r="A299" s="45" t="s">
        <v>1</v>
      </c>
    </row>
    <row r="300" spans="1:15" ht="15.75">
      <c r="A300" s="45"/>
    </row>
    <row r="302" spans="1:15">
      <c r="A302" s="174" t="s">
        <v>74</v>
      </c>
      <c r="B302" s="174"/>
      <c r="C302" s="174"/>
      <c r="D302" s="174"/>
      <c r="E302" s="174"/>
      <c r="F302" s="174"/>
      <c r="G302" s="174"/>
      <c r="H302" s="174"/>
      <c r="I302" s="174"/>
      <c r="J302" s="174"/>
      <c r="K302" s="174"/>
      <c r="L302" s="174"/>
      <c r="M302" s="174"/>
      <c r="N302" s="174"/>
      <c r="O302" s="174"/>
    </row>
    <row r="304" spans="1:15" ht="15.75">
      <c r="A304" s="45" t="s">
        <v>0</v>
      </c>
      <c r="D304" s="15">
        <v>310</v>
      </c>
    </row>
    <row r="305" spans="1:16" ht="15.75">
      <c r="A305" s="45"/>
      <c r="M305" s="84"/>
      <c r="N305" s="84"/>
    </row>
    <row r="306" spans="1:16" ht="15.75">
      <c r="A306" s="45" t="s">
        <v>1</v>
      </c>
      <c r="E306" s="15" t="s">
        <v>176</v>
      </c>
    </row>
    <row r="307" spans="1:16" ht="15.75">
      <c r="A307" s="45"/>
    </row>
    <row r="308" spans="1:16">
      <c r="A308" s="231" t="s">
        <v>106</v>
      </c>
      <c r="B308" s="232"/>
      <c r="C308" s="232"/>
      <c r="D308" s="232"/>
      <c r="E308" s="232"/>
      <c r="F308" s="232"/>
      <c r="G308" s="232"/>
      <c r="H308" s="232"/>
      <c r="I308" s="232"/>
      <c r="J308" s="232"/>
      <c r="K308" s="232"/>
      <c r="L308" s="232"/>
      <c r="M308" s="232"/>
    </row>
    <row r="310" spans="1:16" ht="30">
      <c r="A310" s="92" t="s">
        <v>3</v>
      </c>
      <c r="B310" s="175" t="s">
        <v>14</v>
      </c>
      <c r="C310" s="176"/>
      <c r="D310" s="176"/>
      <c r="E310" s="176"/>
      <c r="F310" s="176"/>
      <c r="G310" s="177"/>
      <c r="H310" s="178" t="s">
        <v>94</v>
      </c>
      <c r="I310" s="179"/>
      <c r="J310" s="180"/>
      <c r="K310" s="181" t="s">
        <v>107</v>
      </c>
      <c r="L310" s="182"/>
      <c r="M310" s="34" t="s">
        <v>108</v>
      </c>
    </row>
    <row r="311" spans="1:16">
      <c r="A311" s="95">
        <v>1</v>
      </c>
      <c r="B311" s="175">
        <v>2</v>
      </c>
      <c r="C311" s="176"/>
      <c r="D311" s="176"/>
      <c r="E311" s="176"/>
      <c r="F311" s="176"/>
      <c r="G311" s="177"/>
      <c r="H311" s="162">
        <v>3</v>
      </c>
      <c r="I311" s="192"/>
      <c r="J311" s="163"/>
      <c r="K311" s="162">
        <v>4</v>
      </c>
      <c r="L311" s="163"/>
      <c r="M311" s="83">
        <v>5</v>
      </c>
      <c r="N311" s="84"/>
    </row>
    <row r="312" spans="1:16" ht="15" customHeight="1">
      <c r="A312" s="3">
        <v>1</v>
      </c>
      <c r="B312" s="171" t="s">
        <v>189</v>
      </c>
      <c r="C312" s="172"/>
      <c r="D312" s="172"/>
      <c r="E312" s="172"/>
      <c r="F312" s="172"/>
      <c r="G312" s="173"/>
      <c r="H312" s="73"/>
      <c r="I312" s="194">
        <v>15</v>
      </c>
      <c r="J312" s="161"/>
      <c r="K312" s="195">
        <v>15000</v>
      </c>
      <c r="L312" s="196"/>
      <c r="M312" s="125">
        <f>K312*I312</f>
        <v>225000</v>
      </c>
    </row>
    <row r="313" spans="1:16" ht="13.5" customHeight="1">
      <c r="A313" s="3">
        <v>2</v>
      </c>
      <c r="B313" s="171" t="s">
        <v>190</v>
      </c>
      <c r="C313" s="172"/>
      <c r="D313" s="172"/>
      <c r="E313" s="172"/>
      <c r="F313" s="172"/>
      <c r="G313" s="173"/>
      <c r="H313" s="73"/>
      <c r="I313" s="194">
        <v>38</v>
      </c>
      <c r="J313" s="161"/>
      <c r="K313" s="195">
        <v>6667</v>
      </c>
      <c r="L313" s="196"/>
      <c r="M313" s="125">
        <f>K313*I313</f>
        <v>253346</v>
      </c>
    </row>
    <row r="314" spans="1:16" ht="20.25" hidden="1" customHeight="1">
      <c r="A314" s="3">
        <v>10</v>
      </c>
      <c r="B314" s="189" t="s">
        <v>191</v>
      </c>
      <c r="C314" s="229"/>
      <c r="D314" s="229"/>
      <c r="E314" s="229"/>
      <c r="F314" s="229"/>
      <c r="G314" s="230"/>
      <c r="H314" s="73"/>
      <c r="I314" s="194"/>
      <c r="J314" s="161"/>
      <c r="K314" s="284"/>
      <c r="L314" s="286"/>
      <c r="M314" s="119">
        <v>0</v>
      </c>
      <c r="P314" s="68"/>
    </row>
    <row r="315" spans="1:16" ht="15" customHeight="1">
      <c r="A315" s="3">
        <v>11</v>
      </c>
      <c r="B315" s="171" t="s">
        <v>143</v>
      </c>
      <c r="C315" s="172"/>
      <c r="D315" s="172"/>
      <c r="E315" s="172"/>
      <c r="F315" s="172"/>
      <c r="G315" s="173"/>
      <c r="H315" s="73"/>
      <c r="I315" s="194">
        <v>240</v>
      </c>
      <c r="J315" s="161"/>
      <c r="K315" s="284" t="s">
        <v>12</v>
      </c>
      <c r="L315" s="286"/>
      <c r="M315" s="125">
        <v>409784.2</v>
      </c>
      <c r="P315" s="68"/>
    </row>
    <row r="316" spans="1:16">
      <c r="A316" s="49"/>
      <c r="B316" s="197" t="s">
        <v>11</v>
      </c>
      <c r="C316" s="198"/>
      <c r="D316" s="198"/>
      <c r="E316" s="198"/>
      <c r="F316" s="198"/>
      <c r="G316" s="199"/>
      <c r="H316" s="185" t="s">
        <v>12</v>
      </c>
      <c r="I316" s="186"/>
      <c r="J316" s="186"/>
      <c r="K316" s="187" t="s">
        <v>12</v>
      </c>
      <c r="L316" s="188"/>
      <c r="M316" s="35">
        <f>SUM(M312:M315)</f>
        <v>888130.2</v>
      </c>
      <c r="O316" s="36"/>
    </row>
    <row r="317" spans="1:16" ht="15.75" customHeight="1">
      <c r="M317" s="15"/>
      <c r="O317" s="36"/>
    </row>
    <row r="318" spans="1:16" ht="15" customHeight="1">
      <c r="A318" s="231" t="s">
        <v>74</v>
      </c>
      <c r="B318" s="355"/>
      <c r="C318" s="355"/>
      <c r="D318" s="355"/>
      <c r="E318" s="355"/>
      <c r="F318" s="355"/>
      <c r="G318" s="355"/>
      <c r="H318" s="355"/>
      <c r="I318" s="355"/>
      <c r="J318" s="355"/>
      <c r="K318" s="355"/>
      <c r="L318" s="355"/>
      <c r="M318" s="355"/>
      <c r="O318" s="36"/>
    </row>
    <row r="319" spans="1:16">
      <c r="M319" s="15"/>
      <c r="O319" s="36"/>
    </row>
    <row r="320" spans="1:16" ht="15.75">
      <c r="A320" s="45" t="s">
        <v>0</v>
      </c>
      <c r="D320" s="15">
        <v>340</v>
      </c>
      <c r="O320" s="36"/>
    </row>
    <row r="321" spans="1:15" ht="15.75">
      <c r="A321" s="45"/>
      <c r="M321" s="84"/>
      <c r="N321" s="84"/>
      <c r="O321" s="36"/>
    </row>
    <row r="322" spans="1:15" ht="15.75">
      <c r="A322" s="45" t="s">
        <v>1</v>
      </c>
      <c r="E322" s="15" t="s">
        <v>176</v>
      </c>
      <c r="O322" s="36"/>
    </row>
    <row r="323" spans="1:15" ht="15.75">
      <c r="A323" s="45"/>
      <c r="O323" s="36"/>
    </row>
    <row r="324" spans="1:15">
      <c r="A324" s="174" t="s">
        <v>109</v>
      </c>
      <c r="B324" s="355"/>
      <c r="C324" s="355"/>
      <c r="D324" s="355"/>
      <c r="E324" s="355"/>
      <c r="F324" s="355"/>
      <c r="G324" s="355"/>
      <c r="H324" s="355"/>
      <c r="I324" s="355"/>
      <c r="J324" s="355"/>
      <c r="K324" s="355"/>
      <c r="L324" s="355"/>
      <c r="M324" s="355"/>
      <c r="N324" s="355"/>
      <c r="O324" s="355"/>
    </row>
    <row r="325" spans="1:15">
      <c r="O325" s="36"/>
    </row>
    <row r="326" spans="1:15" ht="30">
      <c r="A326" s="92" t="s">
        <v>3</v>
      </c>
      <c r="B326" s="175" t="s">
        <v>14</v>
      </c>
      <c r="C326" s="176"/>
      <c r="D326" s="176"/>
      <c r="E326" s="176"/>
      <c r="F326" s="176"/>
      <c r="G326" s="177"/>
      <c r="H326" s="255" t="s">
        <v>110</v>
      </c>
      <c r="I326" s="256"/>
      <c r="J326" s="257"/>
      <c r="K326" s="181" t="s">
        <v>94</v>
      </c>
      <c r="L326" s="182"/>
      <c r="M326" s="34" t="s">
        <v>111</v>
      </c>
      <c r="N326" s="34" t="s">
        <v>112</v>
      </c>
      <c r="O326" s="36"/>
    </row>
    <row r="327" spans="1:15">
      <c r="A327" s="95">
        <v>1</v>
      </c>
      <c r="B327" s="175">
        <v>2</v>
      </c>
      <c r="C327" s="176"/>
      <c r="D327" s="176"/>
      <c r="E327" s="176"/>
      <c r="F327" s="176"/>
      <c r="G327" s="177"/>
      <c r="H327" s="162">
        <v>3</v>
      </c>
      <c r="I327" s="192"/>
      <c r="J327" s="163"/>
      <c r="K327" s="162">
        <v>4</v>
      </c>
      <c r="L327" s="163"/>
      <c r="M327" s="83">
        <v>5</v>
      </c>
      <c r="N327" s="48"/>
      <c r="O327" s="36"/>
    </row>
    <row r="328" spans="1:15" ht="19.5" customHeight="1">
      <c r="A328" s="3">
        <v>1</v>
      </c>
      <c r="B328" s="171" t="s">
        <v>144</v>
      </c>
      <c r="C328" s="172"/>
      <c r="D328" s="172"/>
      <c r="E328" s="172"/>
      <c r="F328" s="172"/>
      <c r="G328" s="173"/>
      <c r="H328" s="158" t="s">
        <v>145</v>
      </c>
      <c r="I328" s="193"/>
      <c r="J328" s="159"/>
      <c r="K328" s="200">
        <v>100</v>
      </c>
      <c r="L328" s="201"/>
      <c r="M328" s="31">
        <f t="shared" ref="M328:M329" si="9">N328/K328</f>
        <v>650</v>
      </c>
      <c r="N328" s="123">
        <v>65000</v>
      </c>
      <c r="O328" s="36"/>
    </row>
    <row r="329" spans="1:15" ht="19.5" customHeight="1">
      <c r="A329" s="3">
        <v>2</v>
      </c>
      <c r="B329" s="171" t="s">
        <v>147</v>
      </c>
      <c r="C329" s="172"/>
      <c r="D329" s="172"/>
      <c r="E329" s="172"/>
      <c r="F329" s="172"/>
      <c r="G329" s="173"/>
      <c r="H329" s="158" t="s">
        <v>146</v>
      </c>
      <c r="I329" s="193"/>
      <c r="J329" s="159"/>
      <c r="K329" s="200">
        <v>200</v>
      </c>
      <c r="L329" s="201"/>
      <c r="M329" s="31">
        <f t="shared" si="9"/>
        <v>500</v>
      </c>
      <c r="N329" s="123">
        <v>100000</v>
      </c>
      <c r="O329" s="36"/>
    </row>
    <row r="330" spans="1:15" ht="19.5" customHeight="1">
      <c r="A330" s="3">
        <v>3</v>
      </c>
      <c r="B330" s="171" t="s">
        <v>192</v>
      </c>
      <c r="C330" s="172"/>
      <c r="D330" s="172"/>
      <c r="E330" s="172"/>
      <c r="F330" s="172"/>
      <c r="G330" s="173"/>
      <c r="H330" s="158" t="s">
        <v>145</v>
      </c>
      <c r="I330" s="193"/>
      <c r="J330" s="159"/>
      <c r="K330" s="200">
        <v>5</v>
      </c>
      <c r="L330" s="201"/>
      <c r="M330" s="31">
        <v>900</v>
      </c>
      <c r="N330" s="123">
        <f>K330*M330</f>
        <v>4500</v>
      </c>
      <c r="O330" s="36"/>
    </row>
    <row r="331" spans="1:15" ht="0.75" customHeight="1">
      <c r="A331" s="3">
        <v>4</v>
      </c>
      <c r="B331" s="171" t="s">
        <v>193</v>
      </c>
      <c r="C331" s="198"/>
      <c r="D331" s="198"/>
      <c r="E331" s="198"/>
      <c r="F331" s="198"/>
      <c r="G331" s="199"/>
      <c r="H331" s="158" t="s">
        <v>12</v>
      </c>
      <c r="I331" s="193"/>
      <c r="J331" s="159"/>
      <c r="K331" s="151" t="s">
        <v>12</v>
      </c>
      <c r="L331" s="213"/>
      <c r="M331" s="31" t="s">
        <v>12</v>
      </c>
      <c r="N331" s="120">
        <v>0</v>
      </c>
      <c r="O331" s="36"/>
    </row>
    <row r="332" spans="1:15" hidden="1">
      <c r="A332" s="38" t="s">
        <v>152</v>
      </c>
      <c r="B332" s="189"/>
      <c r="C332" s="190"/>
      <c r="D332" s="190"/>
      <c r="E332" s="190"/>
      <c r="F332" s="190"/>
      <c r="G332" s="191"/>
      <c r="H332" s="73"/>
      <c r="I332" s="74" t="s">
        <v>150</v>
      </c>
      <c r="J332" s="75"/>
      <c r="K332" s="227">
        <v>0</v>
      </c>
      <c r="L332" s="228"/>
      <c r="M332" s="31" t="e">
        <f t="shared" ref="M332:M337" si="10">N332/K332</f>
        <v>#DIV/0!</v>
      </c>
      <c r="N332" s="120">
        <v>0</v>
      </c>
      <c r="O332" s="36"/>
    </row>
    <row r="333" spans="1:15" hidden="1">
      <c r="A333" s="38" t="s">
        <v>153</v>
      </c>
      <c r="B333" s="189"/>
      <c r="C333" s="190"/>
      <c r="D333" s="190"/>
      <c r="E333" s="190"/>
      <c r="F333" s="190"/>
      <c r="G333" s="191"/>
      <c r="H333" s="73"/>
      <c r="I333" s="74" t="s">
        <v>151</v>
      </c>
      <c r="J333" s="75"/>
      <c r="K333" s="200">
        <v>0</v>
      </c>
      <c r="L333" s="201"/>
      <c r="M333" s="31" t="e">
        <f t="shared" si="10"/>
        <v>#DIV/0!</v>
      </c>
      <c r="N333" s="120">
        <v>0</v>
      </c>
      <c r="O333" s="36"/>
    </row>
    <row r="334" spans="1:15" hidden="1">
      <c r="A334" s="38" t="s">
        <v>154</v>
      </c>
      <c r="B334" s="189"/>
      <c r="C334" s="190"/>
      <c r="D334" s="190"/>
      <c r="E334" s="190"/>
      <c r="F334" s="190"/>
      <c r="G334" s="191"/>
      <c r="H334" s="73"/>
      <c r="I334" s="74" t="s">
        <v>151</v>
      </c>
      <c r="J334" s="75"/>
      <c r="K334" s="200">
        <v>0</v>
      </c>
      <c r="L334" s="201"/>
      <c r="M334" s="31" t="e">
        <f t="shared" si="10"/>
        <v>#DIV/0!</v>
      </c>
      <c r="N334" s="120">
        <v>0</v>
      </c>
      <c r="O334" s="36"/>
    </row>
    <row r="335" spans="1:15" hidden="1">
      <c r="A335" s="38" t="s">
        <v>155</v>
      </c>
      <c r="B335" s="189"/>
      <c r="C335" s="190"/>
      <c r="D335" s="190"/>
      <c r="E335" s="190"/>
      <c r="F335" s="190"/>
      <c r="G335" s="191"/>
      <c r="H335" s="73"/>
      <c r="I335" s="74" t="s">
        <v>145</v>
      </c>
      <c r="J335" s="75"/>
      <c r="K335" s="200">
        <v>0</v>
      </c>
      <c r="L335" s="201"/>
      <c r="M335" s="31" t="e">
        <f t="shared" si="10"/>
        <v>#DIV/0!</v>
      </c>
      <c r="N335" s="120">
        <v>0</v>
      </c>
      <c r="O335" s="36"/>
    </row>
    <row r="336" spans="1:15" hidden="1">
      <c r="A336" s="38" t="s">
        <v>156</v>
      </c>
      <c r="B336" s="189"/>
      <c r="C336" s="190"/>
      <c r="D336" s="190"/>
      <c r="E336" s="190"/>
      <c r="F336" s="190"/>
      <c r="G336" s="191"/>
      <c r="H336" s="73"/>
      <c r="I336" s="74" t="s">
        <v>145</v>
      </c>
      <c r="J336" s="75"/>
      <c r="K336" s="200">
        <v>0</v>
      </c>
      <c r="L336" s="201"/>
      <c r="M336" s="31" t="e">
        <f t="shared" si="10"/>
        <v>#DIV/0!</v>
      </c>
      <c r="N336" s="120">
        <v>0</v>
      </c>
      <c r="O336" s="36"/>
    </row>
    <row r="337" spans="1:26" hidden="1">
      <c r="A337" s="38" t="s">
        <v>157</v>
      </c>
      <c r="B337" s="189"/>
      <c r="C337" s="190"/>
      <c r="D337" s="190"/>
      <c r="E337" s="190"/>
      <c r="F337" s="190"/>
      <c r="G337" s="191"/>
      <c r="H337" s="73"/>
      <c r="I337" s="74" t="s">
        <v>145</v>
      </c>
      <c r="J337" s="75"/>
      <c r="K337" s="200">
        <v>0</v>
      </c>
      <c r="L337" s="201"/>
      <c r="M337" s="31" t="e">
        <f t="shared" si="10"/>
        <v>#DIV/0!</v>
      </c>
      <c r="N337" s="120">
        <v>0</v>
      </c>
      <c r="O337" s="36"/>
    </row>
    <row r="338" spans="1:26" ht="15" hidden="1" customHeight="1">
      <c r="A338" s="3">
        <v>7</v>
      </c>
      <c r="B338" s="189" t="s">
        <v>191</v>
      </c>
      <c r="C338" s="229"/>
      <c r="D338" s="229"/>
      <c r="E338" s="229"/>
      <c r="F338" s="229"/>
      <c r="G338" s="230"/>
      <c r="H338" s="73"/>
      <c r="I338" s="74"/>
      <c r="J338" s="75"/>
      <c r="K338" s="70"/>
      <c r="L338" s="81"/>
      <c r="M338" s="31"/>
      <c r="N338" s="120">
        <v>0</v>
      </c>
      <c r="O338" s="36"/>
    </row>
    <row r="339" spans="1:26">
      <c r="A339" s="3">
        <v>8</v>
      </c>
      <c r="B339" s="171" t="s">
        <v>143</v>
      </c>
      <c r="C339" s="198"/>
      <c r="D339" s="198"/>
      <c r="E339" s="198"/>
      <c r="F339" s="198"/>
      <c r="G339" s="199"/>
      <c r="H339" s="222"/>
      <c r="I339" s="223"/>
      <c r="J339" s="224"/>
      <c r="K339" s="225" t="s">
        <v>12</v>
      </c>
      <c r="L339" s="226"/>
      <c r="M339" s="31" t="s">
        <v>12</v>
      </c>
      <c r="N339" s="123">
        <v>300000</v>
      </c>
      <c r="O339" s="36"/>
    </row>
    <row r="340" spans="1:26">
      <c r="A340" s="49"/>
      <c r="B340" s="197" t="s">
        <v>11</v>
      </c>
      <c r="C340" s="198"/>
      <c r="D340" s="198"/>
      <c r="E340" s="198"/>
      <c r="F340" s="198"/>
      <c r="G340" s="199"/>
      <c r="H340" s="158" t="s">
        <v>12</v>
      </c>
      <c r="I340" s="193"/>
      <c r="J340" s="159"/>
      <c r="K340" s="158" t="s">
        <v>12</v>
      </c>
      <c r="L340" s="159"/>
      <c r="M340" s="39" t="s">
        <v>12</v>
      </c>
      <c r="N340" s="69">
        <f>N328+N329+N330+N331+N339+N338</f>
        <v>469500</v>
      </c>
      <c r="O340" s="36"/>
    </row>
    <row r="341" spans="1:26" ht="15.75" customHeight="1">
      <c r="M341" s="15"/>
      <c r="N341" s="15"/>
      <c r="Q341" s="133"/>
      <c r="R341" s="133"/>
      <c r="S341" s="133"/>
    </row>
    <row r="342" spans="1:26" ht="15" customHeight="1">
      <c r="M342" s="15"/>
      <c r="N342" s="15"/>
    </row>
    <row r="343" spans="1:26">
      <c r="M343" s="15"/>
      <c r="N343" s="15"/>
    </row>
    <row r="345" spans="1:26" s="133" customFormat="1" ht="15.75">
      <c r="B345" s="133" t="s">
        <v>198</v>
      </c>
      <c r="F345" s="134"/>
      <c r="G345" s="134"/>
      <c r="H345" s="134"/>
      <c r="I345" s="134"/>
      <c r="J345" s="134"/>
      <c r="K345" s="134"/>
      <c r="L345" s="134"/>
      <c r="M345" s="135" t="s">
        <v>197</v>
      </c>
      <c r="N345" s="135"/>
      <c r="P345" s="136"/>
      <c r="Q345" s="15"/>
      <c r="R345" s="15"/>
      <c r="S345" s="15"/>
      <c r="Z345" s="137"/>
    </row>
    <row r="346" spans="1:26" ht="35.25" customHeight="1"/>
    <row r="349" spans="1:26">
      <c r="M349" s="217"/>
      <c r="N349" s="217"/>
    </row>
  </sheetData>
  <mergeCells count="571">
    <mergeCell ref="B182:G182"/>
    <mergeCell ref="B314:G314"/>
    <mergeCell ref="I314:J314"/>
    <mergeCell ref="K314:L314"/>
    <mergeCell ref="B210:G210"/>
    <mergeCell ref="H210:J210"/>
    <mergeCell ref="K210:L210"/>
    <mergeCell ref="K329:L329"/>
    <mergeCell ref="A151:N151"/>
    <mergeCell ref="B157:G157"/>
    <mergeCell ref="H157:J157"/>
    <mergeCell ref="K157:M157"/>
    <mergeCell ref="N157:O157"/>
    <mergeCell ref="B158:G158"/>
    <mergeCell ref="H158:J158"/>
    <mergeCell ref="K158:M158"/>
    <mergeCell ref="H271:I271"/>
    <mergeCell ref="K182:L182"/>
    <mergeCell ref="M182:N182"/>
    <mergeCell ref="K159:M159"/>
    <mergeCell ref="N159:O159"/>
    <mergeCell ref="B161:G161"/>
    <mergeCell ref="B313:G313"/>
    <mergeCell ref="H326:J326"/>
    <mergeCell ref="H179:J179"/>
    <mergeCell ref="K179:L179"/>
    <mergeCell ref="N158:O158"/>
    <mergeCell ref="B159:G159"/>
    <mergeCell ref="H159:J159"/>
    <mergeCell ref="K61:L61"/>
    <mergeCell ref="B61:D61"/>
    <mergeCell ref="A63:N63"/>
    <mergeCell ref="N160:O160"/>
    <mergeCell ref="K169:L169"/>
    <mergeCell ref="M169:N169"/>
    <mergeCell ref="B170:G170"/>
    <mergeCell ref="H170:J170"/>
    <mergeCell ref="K170:L170"/>
    <mergeCell ref="M170:N170"/>
    <mergeCell ref="B171:G171"/>
    <mergeCell ref="H171:J171"/>
    <mergeCell ref="K171:L171"/>
    <mergeCell ref="M171:N171"/>
    <mergeCell ref="A173:N173"/>
    <mergeCell ref="A318:M318"/>
    <mergeCell ref="B315:G315"/>
    <mergeCell ref="I315:J315"/>
    <mergeCell ref="K315:L315"/>
    <mergeCell ref="A324:O324"/>
    <mergeCell ref="H161:J161"/>
    <mergeCell ref="K161:M161"/>
    <mergeCell ref="N161:O161"/>
    <mergeCell ref="M179:N179"/>
    <mergeCell ref="B180:G180"/>
    <mergeCell ref="H180:J180"/>
    <mergeCell ref="K180:L180"/>
    <mergeCell ref="M180:N180"/>
    <mergeCell ref="H182:J182"/>
    <mergeCell ref="B181:G181"/>
    <mergeCell ref="H181:J181"/>
    <mergeCell ref="K181:L181"/>
    <mergeCell ref="M181:N181"/>
    <mergeCell ref="A163:N163"/>
    <mergeCell ref="B169:G169"/>
    <mergeCell ref="H169:J169"/>
    <mergeCell ref="B230:G230"/>
    <mergeCell ref="B179:G179"/>
    <mergeCell ref="K194:L194"/>
    <mergeCell ref="M60:N60"/>
    <mergeCell ref="B57:D57"/>
    <mergeCell ref="E57:G57"/>
    <mergeCell ref="H57:J57"/>
    <mergeCell ref="K57:L57"/>
    <mergeCell ref="M57:N57"/>
    <mergeCell ref="B58:D58"/>
    <mergeCell ref="E58:G58"/>
    <mergeCell ref="H58:J58"/>
    <mergeCell ref="K58:L58"/>
    <mergeCell ref="M58:N58"/>
    <mergeCell ref="B59:D59"/>
    <mergeCell ref="E59:G59"/>
    <mergeCell ref="H59:J59"/>
    <mergeCell ref="K59:L59"/>
    <mergeCell ref="M59:N59"/>
    <mergeCell ref="B60:D60"/>
    <mergeCell ref="E60:G60"/>
    <mergeCell ref="H60:J60"/>
    <mergeCell ref="M61:N61"/>
    <mergeCell ref="E74:G74"/>
    <mergeCell ref="H74:J74"/>
    <mergeCell ref="H55:J55"/>
    <mergeCell ref="A69:N69"/>
    <mergeCell ref="M56:N56"/>
    <mergeCell ref="AC15:AC17"/>
    <mergeCell ref="H52:J52"/>
    <mergeCell ref="K52:L52"/>
    <mergeCell ref="M52:N52"/>
    <mergeCell ref="B53:D53"/>
    <mergeCell ref="E53:G53"/>
    <mergeCell ref="H53:J53"/>
    <mergeCell ref="K53:L53"/>
    <mergeCell ref="M53:N53"/>
    <mergeCell ref="K55:L55"/>
    <mergeCell ref="M55:N55"/>
    <mergeCell ref="L15:L17"/>
    <mergeCell ref="M15:M17"/>
    <mergeCell ref="O15:O17"/>
    <mergeCell ref="N15:N17"/>
    <mergeCell ref="B27:B28"/>
    <mergeCell ref="B34:B36"/>
    <mergeCell ref="B52:D52"/>
    <mergeCell ref="E61:G61"/>
    <mergeCell ref="B56:D56"/>
    <mergeCell ref="E56:G56"/>
    <mergeCell ref="H56:J56"/>
    <mergeCell ref="K56:L56"/>
    <mergeCell ref="A34:A36"/>
    <mergeCell ref="D16:D17"/>
    <mergeCell ref="E16:K16"/>
    <mergeCell ref="B54:D54"/>
    <mergeCell ref="E54:G54"/>
    <mergeCell ref="H54:J54"/>
    <mergeCell ref="K54:L54"/>
    <mergeCell ref="K60:L60"/>
    <mergeCell ref="H61:J61"/>
    <mergeCell ref="A27:A28"/>
    <mergeCell ref="B21:B22"/>
    <mergeCell ref="AD15:AD17"/>
    <mergeCell ref="S16:S17"/>
    <mergeCell ref="R15:R17"/>
    <mergeCell ref="A49:N49"/>
    <mergeCell ref="E51:G51"/>
    <mergeCell ref="H51:J51"/>
    <mergeCell ref="K51:L51"/>
    <mergeCell ref="M51:N51"/>
    <mergeCell ref="B51:D51"/>
    <mergeCell ref="A43:N43"/>
    <mergeCell ref="M54:N54"/>
    <mergeCell ref="B55:D55"/>
    <mergeCell ref="E55:G55"/>
    <mergeCell ref="A2:N2"/>
    <mergeCell ref="A6:N6"/>
    <mergeCell ref="A13:N13"/>
    <mergeCell ref="A15:A17"/>
    <mergeCell ref="B15:B17"/>
    <mergeCell ref="C42:D42"/>
    <mergeCell ref="F42:G42"/>
    <mergeCell ref="H42:I42"/>
    <mergeCell ref="J42:K42"/>
    <mergeCell ref="A3:O3"/>
    <mergeCell ref="G4:K4"/>
    <mergeCell ref="E14:H14"/>
    <mergeCell ref="C15:C17"/>
    <mergeCell ref="D15:K15"/>
    <mergeCell ref="A23:A24"/>
    <mergeCell ref="B23:B24"/>
    <mergeCell ref="A21:A22"/>
    <mergeCell ref="E52:G52"/>
    <mergeCell ref="K74:L74"/>
    <mergeCell ref="M74:N74"/>
    <mergeCell ref="M71:N71"/>
    <mergeCell ref="B72:D72"/>
    <mergeCell ref="E72:G72"/>
    <mergeCell ref="H72:J72"/>
    <mergeCell ref="K72:L72"/>
    <mergeCell ref="M72:N72"/>
    <mergeCell ref="B71:D71"/>
    <mergeCell ref="E71:G71"/>
    <mergeCell ref="H71:J71"/>
    <mergeCell ref="K71:L71"/>
    <mergeCell ref="B73:D73"/>
    <mergeCell ref="E73:G73"/>
    <mergeCell ref="H73:J73"/>
    <mergeCell ref="K73:L73"/>
    <mergeCell ref="M73:N73"/>
    <mergeCell ref="B74:D74"/>
    <mergeCell ref="K87:L87"/>
    <mergeCell ref="K88:L88"/>
    <mergeCell ref="B86:J86"/>
    <mergeCell ref="B84:J84"/>
    <mergeCell ref="K84:L84"/>
    <mergeCell ref="M84:N84"/>
    <mergeCell ref="B85:J85"/>
    <mergeCell ref="K85:L85"/>
    <mergeCell ref="M85:N85"/>
    <mergeCell ref="A76:N76"/>
    <mergeCell ref="A82:N82"/>
    <mergeCell ref="K97:L97"/>
    <mergeCell ref="M96:N96"/>
    <mergeCell ref="B92:J92"/>
    <mergeCell ref="B93:J93"/>
    <mergeCell ref="B94:J94"/>
    <mergeCell ref="B95:J95"/>
    <mergeCell ref="K92:L92"/>
    <mergeCell ref="K93:L93"/>
    <mergeCell ref="K94:L94"/>
    <mergeCell ref="K95:L95"/>
    <mergeCell ref="B97:J97"/>
    <mergeCell ref="M97:N97"/>
    <mergeCell ref="K96:L96"/>
    <mergeCell ref="B87:J87"/>
    <mergeCell ref="B88:J88"/>
    <mergeCell ref="B89:J89"/>
    <mergeCell ref="M92:N92"/>
    <mergeCell ref="M93:N93"/>
    <mergeCell ref="M94:N94"/>
    <mergeCell ref="M95:N95"/>
    <mergeCell ref="B96:J96"/>
    <mergeCell ref="K86:L86"/>
    <mergeCell ref="B98:J98"/>
    <mergeCell ref="K98:L98"/>
    <mergeCell ref="M98:N98"/>
    <mergeCell ref="B111:G111"/>
    <mergeCell ref="H111:J111"/>
    <mergeCell ref="K111:L111"/>
    <mergeCell ref="M111:N111"/>
    <mergeCell ref="M99:N99"/>
    <mergeCell ref="K99:L99"/>
    <mergeCell ref="B99:J99"/>
    <mergeCell ref="A100:N100"/>
    <mergeCell ref="A102:N102"/>
    <mergeCell ref="B108:G108"/>
    <mergeCell ref="H108:J108"/>
    <mergeCell ref="K108:L108"/>
    <mergeCell ref="M108:N108"/>
    <mergeCell ref="B112:G112"/>
    <mergeCell ref="H112:J112"/>
    <mergeCell ref="K112:L112"/>
    <mergeCell ref="M112:N112"/>
    <mergeCell ref="B109:G109"/>
    <mergeCell ref="H109:J109"/>
    <mergeCell ref="K109:L109"/>
    <mergeCell ref="M109:N109"/>
    <mergeCell ref="B110:G110"/>
    <mergeCell ref="H110:J110"/>
    <mergeCell ref="K110:L110"/>
    <mergeCell ref="M110:N110"/>
    <mergeCell ref="B123:G123"/>
    <mergeCell ref="H123:J123"/>
    <mergeCell ref="K123:L123"/>
    <mergeCell ref="M123:N123"/>
    <mergeCell ref="B124:G124"/>
    <mergeCell ref="H124:J124"/>
    <mergeCell ref="K124:L124"/>
    <mergeCell ref="M124:N124"/>
    <mergeCell ref="B113:G113"/>
    <mergeCell ref="H113:J113"/>
    <mergeCell ref="K113:L113"/>
    <mergeCell ref="M113:N113"/>
    <mergeCell ref="A115:N115"/>
    <mergeCell ref="A121:N121"/>
    <mergeCell ref="B127:G127"/>
    <mergeCell ref="H127:J127"/>
    <mergeCell ref="K127:L127"/>
    <mergeCell ref="M127:N127"/>
    <mergeCell ref="B125:G125"/>
    <mergeCell ref="H125:J125"/>
    <mergeCell ref="K125:L125"/>
    <mergeCell ref="M125:N125"/>
    <mergeCell ref="B126:G126"/>
    <mergeCell ref="H126:J126"/>
    <mergeCell ref="K126:L126"/>
    <mergeCell ref="M126:N126"/>
    <mergeCell ref="A129:N129"/>
    <mergeCell ref="B131:G131"/>
    <mergeCell ref="H131:J131"/>
    <mergeCell ref="K131:L131"/>
    <mergeCell ref="M131:N131"/>
    <mergeCell ref="B132:G132"/>
    <mergeCell ref="H132:J132"/>
    <mergeCell ref="K132:L132"/>
    <mergeCell ref="M132:N132"/>
    <mergeCell ref="H135:J135"/>
    <mergeCell ref="K135:L135"/>
    <mergeCell ref="M135:N135"/>
    <mergeCell ref="A137:N137"/>
    <mergeCell ref="B133:G133"/>
    <mergeCell ref="H133:J133"/>
    <mergeCell ref="K133:L133"/>
    <mergeCell ref="M133:N133"/>
    <mergeCell ref="B134:G134"/>
    <mergeCell ref="H134:J134"/>
    <mergeCell ref="K134:L134"/>
    <mergeCell ref="M134:N134"/>
    <mergeCell ref="B135:G135"/>
    <mergeCell ref="B145:G145"/>
    <mergeCell ref="H145:J145"/>
    <mergeCell ref="K145:L145"/>
    <mergeCell ref="M145:N145"/>
    <mergeCell ref="B146:G146"/>
    <mergeCell ref="H146:J146"/>
    <mergeCell ref="K146:L146"/>
    <mergeCell ref="M146:N146"/>
    <mergeCell ref="B143:G143"/>
    <mergeCell ref="H143:J143"/>
    <mergeCell ref="K143:L143"/>
    <mergeCell ref="M143:N143"/>
    <mergeCell ref="B144:G144"/>
    <mergeCell ref="H144:J144"/>
    <mergeCell ref="K144:L144"/>
    <mergeCell ref="M144:N144"/>
    <mergeCell ref="B149:G149"/>
    <mergeCell ref="H149:J149"/>
    <mergeCell ref="K149:L149"/>
    <mergeCell ref="M149:N149"/>
    <mergeCell ref="B147:G147"/>
    <mergeCell ref="H147:J147"/>
    <mergeCell ref="K147:L147"/>
    <mergeCell ref="M147:N147"/>
    <mergeCell ref="B148:G148"/>
    <mergeCell ref="H148:J148"/>
    <mergeCell ref="K148:L148"/>
    <mergeCell ref="M148:N148"/>
    <mergeCell ref="A184:N184"/>
    <mergeCell ref="B192:G192"/>
    <mergeCell ref="H192:J192"/>
    <mergeCell ref="K192:L192"/>
    <mergeCell ref="B193:G193"/>
    <mergeCell ref="H193:J193"/>
    <mergeCell ref="K193:L193"/>
    <mergeCell ref="A190:N190"/>
    <mergeCell ref="B194:G194"/>
    <mergeCell ref="H194:J194"/>
    <mergeCell ref="B227:G227"/>
    <mergeCell ref="A199:N199"/>
    <mergeCell ref="K195:L195"/>
    <mergeCell ref="B195:G195"/>
    <mergeCell ref="H195:J195"/>
    <mergeCell ref="B197:G197"/>
    <mergeCell ref="H197:J197"/>
    <mergeCell ref="K197:L197"/>
    <mergeCell ref="A205:N205"/>
    <mergeCell ref="B207:G207"/>
    <mergeCell ref="H207:J207"/>
    <mergeCell ref="K207:L207"/>
    <mergeCell ref="M207:N207"/>
    <mergeCell ref="B196:G196"/>
    <mergeCell ref="K196:L196"/>
    <mergeCell ref="H196:I196"/>
    <mergeCell ref="K226:L226"/>
    <mergeCell ref="K227:L227"/>
    <mergeCell ref="H226:I226"/>
    <mergeCell ref="H227:I227"/>
    <mergeCell ref="B225:G225"/>
    <mergeCell ref="H229:J229"/>
    <mergeCell ref="K229:L229"/>
    <mergeCell ref="B248:G248"/>
    <mergeCell ref="H248:J248"/>
    <mergeCell ref="K248:L248"/>
    <mergeCell ref="B208:G208"/>
    <mergeCell ref="H208:J208"/>
    <mergeCell ref="K208:L208"/>
    <mergeCell ref="M208:N208"/>
    <mergeCell ref="B228:G228"/>
    <mergeCell ref="H228:J228"/>
    <mergeCell ref="K228:L228"/>
    <mergeCell ref="B223:G223"/>
    <mergeCell ref="H223:J223"/>
    <mergeCell ref="K223:L223"/>
    <mergeCell ref="B224:G224"/>
    <mergeCell ref="H224:J224"/>
    <mergeCell ref="K224:L224"/>
    <mergeCell ref="B211:G211"/>
    <mergeCell ref="H211:J211"/>
    <mergeCell ref="K211:L211"/>
    <mergeCell ref="M211:N211"/>
    <mergeCell ref="M210:N210"/>
    <mergeCell ref="B226:G226"/>
    <mergeCell ref="M248:N248"/>
    <mergeCell ref="B249:G249"/>
    <mergeCell ref="H249:J249"/>
    <mergeCell ref="K249:L249"/>
    <mergeCell ref="M249:N249"/>
    <mergeCell ref="K234:L234"/>
    <mergeCell ref="K235:L235"/>
    <mergeCell ref="K236:L236"/>
    <mergeCell ref="A240:N240"/>
    <mergeCell ref="A246:N246"/>
    <mergeCell ref="H234:J234"/>
    <mergeCell ref="H235:J235"/>
    <mergeCell ref="H236:J236"/>
    <mergeCell ref="B238:G238"/>
    <mergeCell ref="H238:J238"/>
    <mergeCell ref="K238:L238"/>
    <mergeCell ref="B234:G234"/>
    <mergeCell ref="B235:G235"/>
    <mergeCell ref="B236:G236"/>
    <mergeCell ref="B237:G237"/>
    <mergeCell ref="K237:L237"/>
    <mergeCell ref="H237:I237"/>
    <mergeCell ref="M252:N252"/>
    <mergeCell ref="M253:N253"/>
    <mergeCell ref="K252:L252"/>
    <mergeCell ref="K253:L253"/>
    <mergeCell ref="M250:N250"/>
    <mergeCell ref="B251:G251"/>
    <mergeCell ref="H251:J251"/>
    <mergeCell ref="K251:L251"/>
    <mergeCell ref="M251:N251"/>
    <mergeCell ref="B250:G250"/>
    <mergeCell ref="H250:J250"/>
    <mergeCell ref="K250:L250"/>
    <mergeCell ref="M272:N272"/>
    <mergeCell ref="B273:G273"/>
    <mergeCell ref="K273:L273"/>
    <mergeCell ref="M273:N273"/>
    <mergeCell ref="H272:J272"/>
    <mergeCell ref="H273:J273"/>
    <mergeCell ref="B272:G272"/>
    <mergeCell ref="H287:J287"/>
    <mergeCell ref="B290:G290"/>
    <mergeCell ref="K287:L287"/>
    <mergeCell ref="K272:L272"/>
    <mergeCell ref="B274:G274"/>
    <mergeCell ref="B291:G291"/>
    <mergeCell ref="A308:M308"/>
    <mergeCell ref="A302:O302"/>
    <mergeCell ref="A295:N295"/>
    <mergeCell ref="H289:J289"/>
    <mergeCell ref="H290:J290"/>
    <mergeCell ref="H291:J291"/>
    <mergeCell ref="H288:I288"/>
    <mergeCell ref="H292:J292"/>
    <mergeCell ref="B293:G293"/>
    <mergeCell ref="K293:L293"/>
    <mergeCell ref="B292:G292"/>
    <mergeCell ref="K292:L292"/>
    <mergeCell ref="K291:L291"/>
    <mergeCell ref="K339:L339"/>
    <mergeCell ref="K330:L330"/>
    <mergeCell ref="K332:L332"/>
    <mergeCell ref="K333:L333"/>
    <mergeCell ref="K334:L334"/>
    <mergeCell ref="K335:L335"/>
    <mergeCell ref="K336:L336"/>
    <mergeCell ref="K337:L337"/>
    <mergeCell ref="B338:G338"/>
    <mergeCell ref="B332:G332"/>
    <mergeCell ref="B334:G334"/>
    <mergeCell ref="B335:G335"/>
    <mergeCell ref="B336:G336"/>
    <mergeCell ref="B337:G337"/>
    <mergeCell ref="M349:N349"/>
    <mergeCell ref="A214:N214"/>
    <mergeCell ref="A220:N220"/>
    <mergeCell ref="B222:G222"/>
    <mergeCell ref="H222:J222"/>
    <mergeCell ref="K222:L222"/>
    <mergeCell ref="B212:G212"/>
    <mergeCell ref="H212:J212"/>
    <mergeCell ref="K212:L212"/>
    <mergeCell ref="M212:N212"/>
    <mergeCell ref="K289:L289"/>
    <mergeCell ref="B267:G267"/>
    <mergeCell ref="B340:G340"/>
    <mergeCell ref="H340:J340"/>
    <mergeCell ref="K340:L340"/>
    <mergeCell ref="B331:G331"/>
    <mergeCell ref="H331:J331"/>
    <mergeCell ref="K331:L331"/>
    <mergeCell ref="B328:G328"/>
    <mergeCell ref="B329:G329"/>
    <mergeCell ref="B330:G330"/>
    <mergeCell ref="H330:J330"/>
    <mergeCell ref="B339:G339"/>
    <mergeCell ref="H339:J339"/>
    <mergeCell ref="M270:N270"/>
    <mergeCell ref="B269:G269"/>
    <mergeCell ref="H269:J269"/>
    <mergeCell ref="K266:L266"/>
    <mergeCell ref="M266:N266"/>
    <mergeCell ref="K268:L268"/>
    <mergeCell ref="M269:N269"/>
    <mergeCell ref="M86:N86"/>
    <mergeCell ref="M89:N89"/>
    <mergeCell ref="M90:N90"/>
    <mergeCell ref="M87:N87"/>
    <mergeCell ref="M88:N88"/>
    <mergeCell ref="K89:L89"/>
    <mergeCell ref="K90:L90"/>
    <mergeCell ref="B209:G209"/>
    <mergeCell ref="H209:J209"/>
    <mergeCell ref="K209:L209"/>
    <mergeCell ref="M209:N209"/>
    <mergeCell ref="B90:J90"/>
    <mergeCell ref="H252:J252"/>
    <mergeCell ref="H253:J253"/>
    <mergeCell ref="B252:G252"/>
    <mergeCell ref="B253:G253"/>
    <mergeCell ref="K254:L254"/>
    <mergeCell ref="B268:G268"/>
    <mergeCell ref="H266:J266"/>
    <mergeCell ref="B254:G254"/>
    <mergeCell ref="H254:J254"/>
    <mergeCell ref="H267:J267"/>
    <mergeCell ref="K267:L267"/>
    <mergeCell ref="M267:N267"/>
    <mergeCell ref="M268:N268"/>
    <mergeCell ref="B266:G266"/>
    <mergeCell ref="M91:N91"/>
    <mergeCell ref="K290:L290"/>
    <mergeCell ref="A277:N277"/>
    <mergeCell ref="A283:N283"/>
    <mergeCell ref="B285:G285"/>
    <mergeCell ref="H285:J285"/>
    <mergeCell ref="K285:L285"/>
    <mergeCell ref="B286:G286"/>
    <mergeCell ref="H286:J286"/>
    <mergeCell ref="K286:L286"/>
    <mergeCell ref="B288:G288"/>
    <mergeCell ref="K288:L288"/>
    <mergeCell ref="B289:G289"/>
    <mergeCell ref="B287:G287"/>
    <mergeCell ref="B265:G265"/>
    <mergeCell ref="H265:J265"/>
    <mergeCell ref="B91:J91"/>
    <mergeCell ref="K91:L91"/>
    <mergeCell ref="B275:G275"/>
    <mergeCell ref="H275:J275"/>
    <mergeCell ref="K275:L275"/>
    <mergeCell ref="M275:N275"/>
    <mergeCell ref="M265:N265"/>
    <mergeCell ref="K230:L230"/>
    <mergeCell ref="B310:G310"/>
    <mergeCell ref="H310:J310"/>
    <mergeCell ref="K310:L310"/>
    <mergeCell ref="H293:J293"/>
    <mergeCell ref="H316:J316"/>
    <mergeCell ref="K316:L316"/>
    <mergeCell ref="B311:G311"/>
    <mergeCell ref="B333:G333"/>
    <mergeCell ref="B327:G327"/>
    <mergeCell ref="H327:J327"/>
    <mergeCell ref="K327:L327"/>
    <mergeCell ref="H328:J328"/>
    <mergeCell ref="H329:J329"/>
    <mergeCell ref="B312:G312"/>
    <mergeCell ref="I312:J312"/>
    <mergeCell ref="K312:L312"/>
    <mergeCell ref="B316:G316"/>
    <mergeCell ref="H311:J311"/>
    <mergeCell ref="K311:L311"/>
    <mergeCell ref="I313:J313"/>
    <mergeCell ref="K313:L313"/>
    <mergeCell ref="K328:L328"/>
    <mergeCell ref="B326:G326"/>
    <mergeCell ref="K326:L326"/>
    <mergeCell ref="H230:J230"/>
    <mergeCell ref="B229:G229"/>
    <mergeCell ref="H232:I232"/>
    <mergeCell ref="H233:I233"/>
    <mergeCell ref="K232:L232"/>
    <mergeCell ref="K233:L233"/>
    <mergeCell ref="K271:L271"/>
    <mergeCell ref="K265:L265"/>
    <mergeCell ref="H270:J270"/>
    <mergeCell ref="K270:L270"/>
    <mergeCell ref="B231:G231"/>
    <mergeCell ref="B232:G232"/>
    <mergeCell ref="B233:G233"/>
    <mergeCell ref="K269:L269"/>
    <mergeCell ref="B270:G270"/>
    <mergeCell ref="A256:N256"/>
    <mergeCell ref="A262:N262"/>
    <mergeCell ref="B264:G264"/>
    <mergeCell ref="H264:J264"/>
    <mergeCell ref="K264:L264"/>
    <mergeCell ref="M264:N264"/>
    <mergeCell ref="M254:N254"/>
    <mergeCell ref="M271:N271"/>
    <mergeCell ref="H268:J26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C1:G1"/>
  <sheetViews>
    <sheetView workbookViewId="0">
      <selection activeCell="G25" sqref="G25"/>
    </sheetView>
  </sheetViews>
  <sheetFormatPr defaultRowHeight="15"/>
  <cols>
    <col min="3" max="3" width="9.140625" style="2"/>
    <col min="4" max="7" width="9.140625" style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2025-03-04T11:11:07Z</cp:lastPrinted>
  <dcterms:created xsi:type="dcterms:W3CDTF">2016-09-09T06:03:14Z</dcterms:created>
  <dcterms:modified xsi:type="dcterms:W3CDTF">2025-03-13T07:23:11Z</dcterms:modified>
</cp:coreProperties>
</file>