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95" windowWidth="15180" windowHeight="859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'Лист1'!$A$1:$K$146</definedName>
  </definedNames>
  <calcPr fullCalcOnLoad="1"/>
</workbook>
</file>

<file path=xl/sharedStrings.xml><?xml version="1.0" encoding="utf-8"?>
<sst xmlns="http://schemas.openxmlformats.org/spreadsheetml/2006/main" count="272" uniqueCount="144">
  <si>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</si>
  <si>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</si>
  <si>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</si>
  <si>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</si>
  <si>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Виноград</t>
  </si>
  <si>
    <t>в том числе с твердым покрытием</t>
  </si>
  <si>
    <t xml:space="preserve">ПРОГНОЗ СОЦИАЛЬНО-ЭКОНОМИЧЕСКОГО РАЗВИТИЯ                                                                                                                                 </t>
  </si>
  <si>
    <t>ПРИЛОЖЕНИЕ</t>
  </si>
  <si>
    <t xml:space="preserve">к постановлению администрации </t>
  </si>
  <si>
    <t>Темрюкского район</t>
  </si>
  <si>
    <t>2020 год</t>
  </si>
  <si>
    <t>отчет</t>
  </si>
  <si>
    <t>оценка</t>
  </si>
  <si>
    <t>прогноз</t>
  </si>
  <si>
    <t>2021 год</t>
  </si>
  <si>
    <t>Темп роста 2021г. в % к 2020г.</t>
  </si>
  <si>
    <t>Вышестеблиевского сельского поселения</t>
  </si>
  <si>
    <t>2022 год</t>
  </si>
  <si>
    <t>Темп роста 2022г. в % к 2021г.</t>
  </si>
  <si>
    <t>Среднегодовая численность постоянного населения – всего</t>
  </si>
  <si>
    <t>тыс.чел.</t>
  </si>
  <si>
    <t>руб.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</si>
  <si>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</si>
  <si>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</si>
  <si>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</si>
  <si>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</si>
  <si>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</si>
  <si>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</si>
  <si>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</si>
  <si>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</si>
  <si>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</si>
  <si>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</si>
  <si>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в т.ч. по крупным и средним </t>
  </si>
  <si>
    <t xml:space="preserve">Убыток предприятий </t>
  </si>
  <si>
    <t>Прибыль (убыток) – сальдо</t>
  </si>
  <si>
    <t>Фонд оплаты труда (по данным Краснодарстата)</t>
  </si>
  <si>
    <t>в т.ч. по крупным и средним</t>
  </si>
  <si>
    <t xml:space="preserve">в т.ч. по крупным и средним  </t>
  </si>
  <si>
    <t>Вина игристые и газированные из свежего винограда</t>
  </si>
  <si>
    <t>тыс.дал.</t>
  </si>
  <si>
    <t>Вина из свежего винограда, кроме вин игристых и газированных</t>
  </si>
  <si>
    <t>Вина фруктовые</t>
  </si>
  <si>
    <t>Напитки винные, изготавливаемые без добавления этилового спирта</t>
  </si>
  <si>
    <t>Объем продукции сельского хозяйства всех категорий хозяйств (темп роста указан в сопоставимых ценах, %)</t>
  </si>
  <si>
    <t>Общая площадь виноградников у сельскохозяйственных предприятий</t>
  </si>
  <si>
    <t>га</t>
  </si>
  <si>
    <t>Производство основных видов сельскохозяйственной продукции</t>
  </si>
  <si>
    <t>Зерно (в весе  после доработки)</t>
  </si>
  <si>
    <t>тыс.тонн</t>
  </si>
  <si>
    <t xml:space="preserve">в том числе сельхозорганизациях </t>
  </si>
  <si>
    <t>КФХ и инд.предприниматели</t>
  </si>
  <si>
    <t>в личных подсобных хозяйствах</t>
  </si>
  <si>
    <t>подсолнечник (в весе после доработки)</t>
  </si>
  <si>
    <t>тыс. тонн</t>
  </si>
  <si>
    <t>Картофель - всего</t>
  </si>
  <si>
    <t xml:space="preserve">Овощи - всего </t>
  </si>
  <si>
    <t>Плоды и ягоды, всего</t>
  </si>
  <si>
    <t>Скот и птица (в живом весе)- всего</t>
  </si>
  <si>
    <t>Молоко- всего</t>
  </si>
  <si>
    <t>Яйца- всего</t>
  </si>
  <si>
    <t>млн.шт.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</si>
  <si>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</si>
  <si>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</si>
  <si>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</si>
  <si>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</si>
  <si>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</si>
  <si>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</si>
  <si>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>в т.ч. по крупным и средним (темп роста указан в сопоставимых ценах, %)</t>
  </si>
  <si>
    <t xml:space="preserve">Объем инвестиций в основной капитал за счет всех источников финансирования </t>
  </si>
  <si>
    <t xml:space="preserve">Объем работ, выполненных собственными силами по виду деятельности строительство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</si>
  <si>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</si>
  <si>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</si>
  <si>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</si>
  <si>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</si>
  <si>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</si>
  <si>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 xml:space="preserve">Количество субъектов среднего предпринимательства 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</si>
  <si>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</si>
  <si>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</si>
  <si>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</si>
  <si>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 xml:space="preserve">жилых домов предприятиями за счет всех источников финансирования </t>
  </si>
  <si>
    <t>тыс.кв.м общей площади</t>
  </si>
  <si>
    <t xml:space="preserve">из общего итога - построенные населением за свой счет и с помощью кредитов </t>
  </si>
  <si>
    <t>Средняя обеспеченность населения площадью жилых квартир (на конец года)</t>
  </si>
  <si>
    <t>кв.м. на 1 чел.</t>
  </si>
  <si>
    <t>амбулаторно-поликлиническими учреждениями</t>
  </si>
  <si>
    <t>посещений в смену на 10 тыс. жителей</t>
  </si>
  <si>
    <t>врачами (фактически)</t>
  </si>
  <si>
    <t>чел. на 10 тыс.населения</t>
  </si>
  <si>
    <t>врачами (по штату)</t>
  </si>
  <si>
    <t xml:space="preserve">средним медицинским персоналом (фактически) </t>
  </si>
  <si>
    <t xml:space="preserve">средним медицинским персоналом (по штату) </t>
  </si>
  <si>
    <t>дошкольными образовательными учреждениями</t>
  </si>
  <si>
    <t>мест на 1000 детей дошкольного возраста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</si>
  <si>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</si>
  <si>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</si>
  <si>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</si>
  <si>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</si>
  <si>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</si>
  <si>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</si>
  <si>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в том числе:</t>
  </si>
  <si>
    <t>количество организаций муниципальной формы собственности</t>
  </si>
  <si>
    <t>количество организаций частной формы собственности (с учетом обособленных подразделений)</t>
  </si>
  <si>
    <t>индивидуальных предпринимателей</t>
  </si>
  <si>
    <t xml:space="preserve">Протяженность освещенных улиц </t>
  </si>
  <si>
    <t>км</t>
  </si>
  <si>
    <t xml:space="preserve">Протяженность водопроводных сетей, всего: 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</si>
  <si>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</si>
  <si>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</si>
  <si>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</si>
  <si>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</si>
  <si>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</si>
  <si>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</si>
  <si>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</si>
  <si>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>Протяженность отремонтированных автомобильных дорог местного значения с твердым покрытием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</si>
  <si>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</si>
  <si>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</si>
  <si>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</si>
  <si>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Показатель</t>
  </si>
  <si>
    <t>Единица измерения</t>
  </si>
  <si>
    <t>Начальник финансового отдела администрации Вышестеблиевского сельского поселения Темрюкского района</t>
  </si>
  <si>
    <t>Водоснабжение, водоотведение, сбор и утилизация отходов</t>
  </si>
  <si>
    <t>Оборот розничной торговли (темп роста указан в сопоставимых ценах, %)</t>
  </si>
  <si>
    <t>Оборот общественного питания (темп роста указан в сопоставимых ценах, %)</t>
  </si>
  <si>
    <t>Количество групп альтернативных моделей дошкольного образования</t>
  </si>
  <si>
    <t>Производство основных видов промышленной продукции в натуральном выражении</t>
  </si>
  <si>
    <t>Численность учащихся в учреждениях</t>
  </si>
  <si>
    <t>Выпуск специалистов учреждениями</t>
  </si>
  <si>
    <t>Обеспеченность населения учреждениями социально-культурной сферы</t>
  </si>
  <si>
    <t>Ввод в эксплуатацию</t>
  </si>
  <si>
    <t>Количество организаций  зарегистрированных на территории муниципального образования</t>
  </si>
  <si>
    <t>2023 год</t>
  </si>
  <si>
    <t>Темп роста 2023г. в % к 2022г.</t>
  </si>
  <si>
    <t>А. Ю. Лобыцина</t>
  </si>
  <si>
    <t>Среднедушевой денежный доход на одного жителя</t>
  </si>
  <si>
    <t>Численность занятых в экономике</t>
  </si>
  <si>
    <r>
      <t xml:space="preserve">Промышленная деятельность (раздел </t>
    </r>
    <r>
      <rPr>
        <b/>
        <sz val="10"/>
        <rFont val="Times New Roman"/>
        <family val="1"/>
      </rPr>
      <t>С+D+E)</t>
    </r>
  </si>
  <si>
    <t>водоснабжение, водоотведение (D)</t>
  </si>
  <si>
    <t>Обрабатывающие производства (C)</t>
  </si>
  <si>
    <t>сбор и утилизация отходов (E)</t>
  </si>
  <si>
    <t>Протяженность отремонтированных тротуаров</t>
  </si>
  <si>
    <t>от _____________ года № ___</t>
  </si>
  <si>
    <t>Вышестеблиевского сельского поселения Темрюкского района на 2022  год и плановый период 2023 и 2024 годов</t>
  </si>
  <si>
    <t>2024 год</t>
  </si>
  <si>
    <t>Численность экономически активного населения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</si>
</sst>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_р_."/>
    <numFmt numFmtId="182" formatCode="#,##0.000"/>
    <numFmt numFmtId="183" formatCode="#,##0.0"/>
    <numFmt numFmtId="184" formatCode="#,##0.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32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78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3" fillId="33" borderId="0" xfId="0" applyNumberFormat="1" applyFont="1" applyFill="1" applyBorder="1" applyAlignment="1">
      <alignment/>
    </xf>
    <xf numFmtId="178" fontId="3" fillId="34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top"/>
    </xf>
    <xf numFmtId="4" fontId="5" fillId="0" borderId="15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view="pageBreakPreview" zoomScale="110" zoomScaleSheetLayoutView="110" zoomScalePageLayoutView="50" workbookViewId="0" topLeftCell="A5">
      <selection activeCell="J19" sqref="J19"/>
    </sheetView>
  </sheetViews>
  <sheetFormatPr defaultColWidth="9.00390625" defaultRowHeight="12.75"/>
  <cols>
    <col min="1" max="1" width="46.875" style="2" customWidth="1"/>
    <col min="2" max="2" width="10.00390625" style="2" customWidth="1"/>
    <col min="3" max="3" width="11.125" style="7" customWidth="1"/>
    <col min="4" max="4" width="12.25390625" style="8" customWidth="1"/>
    <col min="5" max="5" width="9.75390625" style="10" customWidth="1"/>
    <col min="6" max="6" width="10.125" style="8" customWidth="1"/>
    <col min="7" max="7" width="9.75390625" style="10" customWidth="1"/>
    <col min="8" max="8" width="11.00390625" style="11" customWidth="1"/>
    <col min="9" max="9" width="9.125" style="10" customWidth="1"/>
    <col min="10" max="10" width="12.25390625" style="11" customWidth="1"/>
    <col min="11" max="11" width="9.125" style="9" customWidth="1"/>
    <col min="12" max="16384" width="9.125" style="1" customWidth="1"/>
  </cols>
  <sheetData>
    <row r="1" spans="2:11" ht="18.75">
      <c r="B1" s="12"/>
      <c r="C1" s="20"/>
      <c r="D1" s="20"/>
      <c r="E1" s="12"/>
      <c r="F1" s="70" t="s">
        <v>7</v>
      </c>
      <c r="G1" s="70"/>
      <c r="H1" s="70"/>
      <c r="I1" s="70"/>
      <c r="J1" s="70"/>
      <c r="K1" s="70"/>
    </row>
    <row r="2" spans="2:11" ht="18.75">
      <c r="B2" s="12"/>
      <c r="C2" s="20"/>
      <c r="D2" s="20"/>
      <c r="E2" s="12"/>
      <c r="F2" s="70" t="s">
        <v>8</v>
      </c>
      <c r="G2" s="70"/>
      <c r="H2" s="70"/>
      <c r="I2" s="70"/>
      <c r="J2" s="70"/>
      <c r="K2" s="70"/>
    </row>
    <row r="3" spans="2:11" ht="18.75">
      <c r="B3" s="12"/>
      <c r="C3" s="20"/>
      <c r="D3" s="20"/>
      <c r="E3" s="12"/>
      <c r="F3" s="70" t="s">
        <v>16</v>
      </c>
      <c r="G3" s="70"/>
      <c r="H3" s="70"/>
      <c r="I3" s="70"/>
      <c r="J3" s="70"/>
      <c r="K3" s="70"/>
    </row>
    <row r="4" spans="2:11" ht="18.75">
      <c r="B4" s="12"/>
      <c r="C4" s="20"/>
      <c r="D4" s="20"/>
      <c r="E4" s="12"/>
      <c r="F4" s="70" t="s">
        <v>9</v>
      </c>
      <c r="G4" s="70"/>
      <c r="H4" s="70"/>
      <c r="I4" s="70"/>
      <c r="J4" s="70"/>
      <c r="K4" s="70"/>
    </row>
    <row r="5" spans="2:11" ht="18.75">
      <c r="B5" s="12"/>
      <c r="C5" s="20"/>
      <c r="D5" s="20"/>
      <c r="E5" s="12"/>
      <c r="F5" s="70" t="s">
        <v>140</v>
      </c>
      <c r="G5" s="70"/>
      <c r="H5" s="70"/>
      <c r="I5" s="70"/>
      <c r="J5" s="70"/>
      <c r="K5" s="70"/>
    </row>
    <row r="6" spans="2:11" ht="16.5" customHeight="1">
      <c r="B6" s="12"/>
      <c r="C6" s="20"/>
      <c r="D6" s="20"/>
      <c r="E6" s="21"/>
      <c r="F6" s="19"/>
      <c r="G6" s="21"/>
      <c r="H6" s="22"/>
      <c r="I6" s="12"/>
      <c r="J6" s="22"/>
      <c r="K6" s="12"/>
    </row>
    <row r="7" spans="1:12" ht="33" customHeight="1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4"/>
    </row>
    <row r="8" spans="1:12" ht="33" customHeight="1">
      <c r="A8" s="73" t="s">
        <v>141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5"/>
    </row>
    <row r="9" spans="2:11" ht="10.5" customHeight="1">
      <c r="B9" s="12"/>
      <c r="C9" s="20"/>
      <c r="D9" s="20"/>
      <c r="E9" s="12"/>
      <c r="F9" s="20"/>
      <c r="G9" s="12"/>
      <c r="H9" s="22"/>
      <c r="I9" s="12"/>
      <c r="J9" s="22"/>
      <c r="K9" s="12"/>
    </row>
    <row r="10" spans="1:11" s="6" customFormat="1" ht="25.5" customHeight="1">
      <c r="A10" s="71" t="s">
        <v>117</v>
      </c>
      <c r="B10" s="72" t="s">
        <v>118</v>
      </c>
      <c r="C10" s="57" t="s">
        <v>10</v>
      </c>
      <c r="D10" s="57" t="s">
        <v>14</v>
      </c>
      <c r="E10" s="72" t="s">
        <v>15</v>
      </c>
      <c r="F10" s="57" t="s">
        <v>17</v>
      </c>
      <c r="G10" s="72" t="s">
        <v>15</v>
      </c>
      <c r="H10" s="57" t="s">
        <v>130</v>
      </c>
      <c r="I10" s="72" t="s">
        <v>18</v>
      </c>
      <c r="J10" s="57" t="s">
        <v>142</v>
      </c>
      <c r="K10" s="72" t="s">
        <v>131</v>
      </c>
    </row>
    <row r="11" spans="1:11" s="6" customFormat="1" ht="42" customHeight="1">
      <c r="A11" s="71"/>
      <c r="B11" s="74"/>
      <c r="C11" s="57" t="s">
        <v>11</v>
      </c>
      <c r="D11" s="57" t="s">
        <v>12</v>
      </c>
      <c r="E11" s="72"/>
      <c r="F11" s="57" t="s">
        <v>13</v>
      </c>
      <c r="G11" s="72"/>
      <c r="H11" s="57" t="s">
        <v>13</v>
      </c>
      <c r="I11" s="72"/>
      <c r="J11" s="57" t="s">
        <v>13</v>
      </c>
      <c r="K11" s="72"/>
    </row>
    <row r="12" spans="1:11" s="2" customFormat="1" ht="30" customHeight="1">
      <c r="A12" s="23" t="s">
        <v>19</v>
      </c>
      <c r="B12" s="55" t="s">
        <v>20</v>
      </c>
      <c r="C12" s="40">
        <v>6.132</v>
      </c>
      <c r="D12" s="40">
        <v>6.143</v>
      </c>
      <c r="E12" s="56">
        <f>D12/C12*100</f>
        <v>100.17938682322244</v>
      </c>
      <c r="F12" s="40">
        <v>6.248</v>
      </c>
      <c r="G12" s="56">
        <f>F12/D12*100</f>
        <v>101.70926257528896</v>
      </c>
      <c r="H12" s="40">
        <v>6.261</v>
      </c>
      <c r="I12" s="56">
        <f>H12/F12*100</f>
        <v>100.20806658130601</v>
      </c>
      <c r="J12" s="40">
        <v>6.269</v>
      </c>
      <c r="K12" s="56">
        <f>J12/H12*100</f>
        <v>100.1277751157962</v>
      </c>
    </row>
    <row r="13" spans="1:11" s="2" customFormat="1" ht="12.75">
      <c r="A13" s="23" t="s">
        <v>134</v>
      </c>
      <c r="B13" s="26" t="s">
        <v>20</v>
      </c>
      <c r="C13" s="28">
        <v>3.209</v>
      </c>
      <c r="D13" s="28">
        <v>3.298</v>
      </c>
      <c r="E13" s="29">
        <f aca="true" t="shared" si="0" ref="E13:E26">D13/C13*100</f>
        <v>102.77344967279527</v>
      </c>
      <c r="F13" s="28">
        <v>3.4</v>
      </c>
      <c r="G13" s="29">
        <f aca="true" t="shared" si="1" ref="G13:G33">F13/D13*100</f>
        <v>103.09278350515463</v>
      </c>
      <c r="H13" s="28">
        <v>3.254</v>
      </c>
      <c r="I13" s="29">
        <f aca="true" t="shared" si="2" ref="I13:I44">H13/F13*100</f>
        <v>95.70588235294117</v>
      </c>
      <c r="J13" s="28">
        <v>3.231</v>
      </c>
      <c r="K13" s="29">
        <f aca="true" t="shared" si="3" ref="K13:K40">J13/H13*100</f>
        <v>99.29317762753533</v>
      </c>
    </row>
    <row r="14" spans="1:11" s="2" customFormat="1" ht="12.75">
      <c r="A14" s="23" t="s">
        <v>143</v>
      </c>
      <c r="B14" s="26" t="s">
        <v>20</v>
      </c>
      <c r="C14" s="28">
        <f>C13+C20/1000</f>
        <v>3.254</v>
      </c>
      <c r="D14" s="28">
        <f>D13+D20/1000</f>
        <v>3.338</v>
      </c>
      <c r="E14" s="29">
        <f t="shared" si="0"/>
        <v>102.58143822987094</v>
      </c>
      <c r="F14" s="28">
        <f>F13+F20/1000</f>
        <v>3.44</v>
      </c>
      <c r="G14" s="29">
        <f t="shared" si="1"/>
        <v>103.05572198921509</v>
      </c>
      <c r="H14" s="28">
        <f>H13+H20/1000</f>
        <v>3.294</v>
      </c>
      <c r="I14" s="29">
        <f t="shared" si="2"/>
        <v>95.75581395348837</v>
      </c>
      <c r="J14" s="28">
        <f>J13+J20/1000</f>
        <v>3.271</v>
      </c>
      <c r="K14" s="29">
        <f t="shared" si="3"/>
        <v>99.30176077717061</v>
      </c>
    </row>
    <row r="15" spans="1:11" s="2" customFormat="1" ht="12.75">
      <c r="A15" s="23" t="s">
        <v>133</v>
      </c>
      <c r="B15" s="26" t="s">
        <v>21</v>
      </c>
      <c r="C15" s="28">
        <f>C24/C12*100</f>
        <v>16908.02348336595</v>
      </c>
      <c r="D15" s="28">
        <f>D24/D12*100</f>
        <v>18365.700797655867</v>
      </c>
      <c r="E15" s="29">
        <f t="shared" si="0"/>
        <v>108.621216523173</v>
      </c>
      <c r="F15" s="28">
        <f>F24/F12*100</f>
        <v>17646.606914212545</v>
      </c>
      <c r="G15" s="29">
        <f t="shared" si="1"/>
        <v>96.0845823888457</v>
      </c>
      <c r="H15" s="28">
        <f>H24/H12*100</f>
        <v>18253.7933237502</v>
      </c>
      <c r="I15" s="29">
        <f t="shared" si="2"/>
        <v>103.44081110034035</v>
      </c>
      <c r="J15" s="28">
        <f>J24/J12*100</f>
        <v>18522.571382995695</v>
      </c>
      <c r="K15" s="29">
        <f t="shared" si="3"/>
        <v>101.47245043525163</v>
      </c>
    </row>
    <row r="16" spans="1:11" s="2" customFormat="1" ht="28.5" customHeight="1">
      <c r="A16" s="30" t="s">
        <v>22</v>
      </c>
      <c r="B16" s="26" t="s">
        <v>21</v>
      </c>
      <c r="C16" s="54">
        <f>C24/C13*100</f>
        <v>32309.13057027111</v>
      </c>
      <c r="D16" s="54">
        <f>D24/D13*100</f>
        <v>34208.762886597935</v>
      </c>
      <c r="E16" s="29">
        <f t="shared" si="0"/>
        <v>105.87955256856942</v>
      </c>
      <c r="F16" s="28">
        <f>F24/F13*100</f>
        <v>32428.235294117643</v>
      </c>
      <c r="G16" s="29">
        <f t="shared" si="1"/>
        <v>94.7951125903537</v>
      </c>
      <c r="H16" s="28">
        <f>H24/H13*100</f>
        <v>35122.0036877689</v>
      </c>
      <c r="I16" s="29">
        <f t="shared" si="2"/>
        <v>108.30686088595112</v>
      </c>
      <c r="J16" s="28">
        <f>J24/J13*100</f>
        <v>35938.71866295265</v>
      </c>
      <c r="K16" s="29">
        <f t="shared" si="3"/>
        <v>102.32536555272947</v>
      </c>
    </row>
    <row r="17" spans="1:11" s="2" customFormat="1" ht="17.25" customHeight="1">
      <c r="A17" s="23" t="s">
        <v>23</v>
      </c>
      <c r="B17" s="26" t="s">
        <v>24</v>
      </c>
      <c r="C17" s="28">
        <v>2556</v>
      </c>
      <c r="D17" s="28">
        <v>2569</v>
      </c>
      <c r="E17" s="29">
        <f t="shared" si="0"/>
        <v>100.50860719874804</v>
      </c>
      <c r="F17" s="28">
        <v>2574</v>
      </c>
      <c r="G17" s="29">
        <f t="shared" si="1"/>
        <v>100.19462826002336</v>
      </c>
      <c r="H17" s="28">
        <v>2577</v>
      </c>
      <c r="I17" s="29">
        <f t="shared" si="2"/>
        <v>100.11655011655012</v>
      </c>
      <c r="J17" s="28">
        <v>2580</v>
      </c>
      <c r="K17" s="29">
        <f t="shared" si="3"/>
        <v>100.11641443538998</v>
      </c>
    </row>
    <row r="18" spans="1:11" s="2" customFormat="1" ht="12.75">
      <c r="A18" s="23" t="s">
        <v>25</v>
      </c>
      <c r="B18" s="26" t="s">
        <v>20</v>
      </c>
      <c r="C18" s="28">
        <v>5.305</v>
      </c>
      <c r="D18" s="28">
        <v>5.308</v>
      </c>
      <c r="E18" s="29">
        <f t="shared" si="0"/>
        <v>100.05655042412818</v>
      </c>
      <c r="F18" s="28">
        <v>5.311</v>
      </c>
      <c r="G18" s="29">
        <f t="shared" si="1"/>
        <v>100.05651846269781</v>
      </c>
      <c r="H18" s="28">
        <v>5.314</v>
      </c>
      <c r="I18" s="29">
        <f t="shared" si="2"/>
        <v>100.05648653737526</v>
      </c>
      <c r="J18" s="28">
        <v>5.317</v>
      </c>
      <c r="K18" s="29">
        <f t="shared" si="3"/>
        <v>100.05645464809936</v>
      </c>
    </row>
    <row r="19" spans="1:11" s="2" customFormat="1" ht="30.75" customHeight="1">
      <c r="A19" s="23" t="s">
        <v>26</v>
      </c>
      <c r="B19" s="26" t="s">
        <v>27</v>
      </c>
      <c r="C19" s="28">
        <f>C20/3209*100</f>
        <v>1.4023060143346837</v>
      </c>
      <c r="D19" s="28">
        <f>D20/3298*100</f>
        <v>1.2128562765312312</v>
      </c>
      <c r="E19" s="29">
        <f t="shared" si="0"/>
        <v>86.49012869752713</v>
      </c>
      <c r="F19" s="28">
        <f>F20/3400*100</f>
        <v>1.1764705882352942</v>
      </c>
      <c r="G19" s="29">
        <f t="shared" si="1"/>
        <v>97</v>
      </c>
      <c r="H19" s="28">
        <f>H20/3254*100</f>
        <v>1.229256299938537</v>
      </c>
      <c r="I19" s="29">
        <f t="shared" si="2"/>
        <v>104.48678549477563</v>
      </c>
      <c r="J19" s="28">
        <f>J20/3231*100</f>
        <v>1.2380068090374496</v>
      </c>
      <c r="K19" s="29">
        <f t="shared" si="3"/>
        <v>100.71185391519654</v>
      </c>
    </row>
    <row r="20" spans="1:11" s="2" customFormat="1" ht="16.5" customHeight="1">
      <c r="A20" s="23" t="s">
        <v>28</v>
      </c>
      <c r="B20" s="26" t="s">
        <v>29</v>
      </c>
      <c r="C20" s="52">
        <v>45</v>
      </c>
      <c r="D20" s="52">
        <v>40</v>
      </c>
      <c r="E20" s="29">
        <f t="shared" si="0"/>
        <v>88.88888888888889</v>
      </c>
      <c r="F20" s="52">
        <v>40</v>
      </c>
      <c r="G20" s="29">
        <f t="shared" si="1"/>
        <v>100</v>
      </c>
      <c r="H20" s="52">
        <v>40</v>
      </c>
      <c r="I20" s="29">
        <f t="shared" si="2"/>
        <v>100</v>
      </c>
      <c r="J20" s="52">
        <v>40</v>
      </c>
      <c r="K20" s="29">
        <f t="shared" si="3"/>
        <v>100</v>
      </c>
    </row>
    <row r="21" spans="1:11" s="2" customFormat="1" ht="16.5" customHeight="1">
      <c r="A21" s="33" t="s">
        <v>30</v>
      </c>
      <c r="B21" s="26" t="s">
        <v>31</v>
      </c>
      <c r="C21" s="52">
        <v>121.3</v>
      </c>
      <c r="D21" s="52">
        <v>197.1</v>
      </c>
      <c r="E21" s="29">
        <f t="shared" si="0"/>
        <v>162.48969497114592</v>
      </c>
      <c r="F21" s="52">
        <v>213.6</v>
      </c>
      <c r="G21" s="29">
        <f t="shared" si="1"/>
        <v>108.37138508371385</v>
      </c>
      <c r="H21" s="52">
        <v>238.6</v>
      </c>
      <c r="I21" s="29">
        <f t="shared" si="2"/>
        <v>111.70411985018727</v>
      </c>
      <c r="J21" s="52">
        <v>274</v>
      </c>
      <c r="K21" s="29">
        <f t="shared" si="3"/>
        <v>114.8365465213747</v>
      </c>
    </row>
    <row r="22" spans="1:11" s="2" customFormat="1" ht="12.75">
      <c r="A22" s="33" t="s">
        <v>33</v>
      </c>
      <c r="B22" s="26" t="s">
        <v>31</v>
      </c>
      <c r="C22" s="52">
        <v>65.7</v>
      </c>
      <c r="D22" s="52">
        <v>62.8</v>
      </c>
      <c r="E22" s="29">
        <f t="shared" si="0"/>
        <v>95.58599695585997</v>
      </c>
      <c r="F22" s="52">
        <v>59.4</v>
      </c>
      <c r="G22" s="29">
        <f t="shared" si="1"/>
        <v>94.5859872611465</v>
      </c>
      <c r="H22" s="52">
        <v>55</v>
      </c>
      <c r="I22" s="29">
        <f t="shared" si="2"/>
        <v>92.5925925925926</v>
      </c>
      <c r="J22" s="52">
        <v>50.5</v>
      </c>
      <c r="K22" s="29">
        <f t="shared" si="3"/>
        <v>91.81818181818183</v>
      </c>
    </row>
    <row r="23" spans="1:11" s="2" customFormat="1" ht="12.75">
      <c r="A23" s="33" t="s">
        <v>34</v>
      </c>
      <c r="B23" s="26" t="s">
        <v>31</v>
      </c>
      <c r="C23" s="52">
        <f>C21-C22</f>
        <v>55.599999999999994</v>
      </c>
      <c r="D23" s="28">
        <f>D21-D22</f>
        <v>134.3</v>
      </c>
      <c r="E23" s="29">
        <f t="shared" si="0"/>
        <v>241.54676258992808</v>
      </c>
      <c r="F23" s="28">
        <f>F21-F22</f>
        <v>154.2</v>
      </c>
      <c r="G23" s="29">
        <f t="shared" si="1"/>
        <v>114.8175725986597</v>
      </c>
      <c r="H23" s="28">
        <f>H21-H22</f>
        <v>183.6</v>
      </c>
      <c r="I23" s="29">
        <f t="shared" si="2"/>
        <v>119.06614785992218</v>
      </c>
      <c r="J23" s="28">
        <f>J21-J22</f>
        <v>223.5</v>
      </c>
      <c r="K23" s="29">
        <f t="shared" si="3"/>
        <v>121.73202614379086</v>
      </c>
    </row>
    <row r="24" spans="1:11" s="2" customFormat="1" ht="13.5" customHeight="1">
      <c r="A24" s="33" t="s">
        <v>35</v>
      </c>
      <c r="B24" s="26" t="s">
        <v>31</v>
      </c>
      <c r="C24" s="52">
        <v>1036.8</v>
      </c>
      <c r="D24" s="52">
        <v>1128.205</v>
      </c>
      <c r="E24" s="29">
        <f t="shared" si="0"/>
        <v>108.8160686728395</v>
      </c>
      <c r="F24" s="52">
        <v>1102.56</v>
      </c>
      <c r="G24" s="29">
        <f t="shared" si="1"/>
        <v>97.72692019624093</v>
      </c>
      <c r="H24" s="52">
        <v>1142.87</v>
      </c>
      <c r="I24" s="29">
        <f t="shared" si="2"/>
        <v>103.65603685967204</v>
      </c>
      <c r="J24" s="52">
        <v>1161.18</v>
      </c>
      <c r="K24" s="29">
        <f t="shared" si="3"/>
        <v>101.60210697629653</v>
      </c>
    </row>
    <row r="25" spans="1:11" s="2" customFormat="1" ht="12.75">
      <c r="A25" s="33" t="s">
        <v>135</v>
      </c>
      <c r="B25" s="26" t="s">
        <v>31</v>
      </c>
      <c r="C25" s="53">
        <f>C27+C30+C32</f>
        <v>2500.459</v>
      </c>
      <c r="D25" s="29">
        <f>D27+D30+D32</f>
        <v>3144.2720000000004</v>
      </c>
      <c r="E25" s="29">
        <f t="shared" si="0"/>
        <v>125.74779270525933</v>
      </c>
      <c r="F25" s="29">
        <f>F27+F30+F32</f>
        <v>3326.129</v>
      </c>
      <c r="G25" s="29">
        <f t="shared" si="1"/>
        <v>105.78375534940996</v>
      </c>
      <c r="H25" s="29">
        <f>H27+H30+H32</f>
        <v>3620.2470000000003</v>
      </c>
      <c r="I25" s="29">
        <f t="shared" si="2"/>
        <v>108.8426516229527</v>
      </c>
      <c r="J25" s="29">
        <f>J27+J30+J32</f>
        <v>4054.536</v>
      </c>
      <c r="K25" s="29">
        <f t="shared" si="3"/>
        <v>111.99611518219612</v>
      </c>
    </row>
    <row r="26" spans="1:11" s="2" customFormat="1" ht="12.75">
      <c r="A26" s="30" t="s">
        <v>36</v>
      </c>
      <c r="B26" s="26" t="s">
        <v>31</v>
      </c>
      <c r="C26" s="28">
        <f>C28+C31+C33</f>
        <v>2500.459</v>
      </c>
      <c r="D26" s="28">
        <f>D28+D31+D33</f>
        <v>3144.2720000000004</v>
      </c>
      <c r="E26" s="29">
        <f t="shared" si="0"/>
        <v>125.74779270525933</v>
      </c>
      <c r="F26" s="28">
        <f>F28+F31+F33</f>
        <v>3326.129</v>
      </c>
      <c r="G26" s="29">
        <f t="shared" si="1"/>
        <v>105.78375534940996</v>
      </c>
      <c r="H26" s="28">
        <f>H28+H31+H33</f>
        <v>3620.2470000000003</v>
      </c>
      <c r="I26" s="29">
        <f t="shared" si="2"/>
        <v>108.8426516229527</v>
      </c>
      <c r="J26" s="28">
        <f>J28+J31+J33</f>
        <v>4054.536</v>
      </c>
      <c r="K26" s="29">
        <f t="shared" si="3"/>
        <v>111.99611518219612</v>
      </c>
    </row>
    <row r="27" spans="1:11" s="2" customFormat="1" ht="12.75">
      <c r="A27" s="33" t="s">
        <v>137</v>
      </c>
      <c r="B27" s="26" t="s">
        <v>31</v>
      </c>
      <c r="C27" s="29">
        <f>C28</f>
        <v>2486.558</v>
      </c>
      <c r="D27" s="29">
        <f>D28</f>
        <v>3136.889</v>
      </c>
      <c r="E27" s="29">
        <f>D27/C27*100</f>
        <v>126.15386409647394</v>
      </c>
      <c r="F27" s="29">
        <f>F28</f>
        <v>3320.071</v>
      </c>
      <c r="G27" s="29">
        <f t="shared" si="1"/>
        <v>105.83960733070248</v>
      </c>
      <c r="H27" s="29">
        <f>H28</f>
        <v>3613.706</v>
      </c>
      <c r="I27" s="29">
        <f t="shared" si="2"/>
        <v>108.84423857200645</v>
      </c>
      <c r="J27" s="29">
        <f>J28</f>
        <v>4047.436</v>
      </c>
      <c r="K27" s="29">
        <f t="shared" si="3"/>
        <v>112.00235990420914</v>
      </c>
    </row>
    <row r="28" spans="1:11" s="2" customFormat="1" ht="12.75">
      <c r="A28" s="30" t="s">
        <v>37</v>
      </c>
      <c r="B28" s="26" t="s">
        <v>31</v>
      </c>
      <c r="C28" s="28">
        <v>2486.558</v>
      </c>
      <c r="D28" s="28">
        <v>3136.889</v>
      </c>
      <c r="E28" s="29">
        <f>D28/C28*100</f>
        <v>126.15386409647394</v>
      </c>
      <c r="F28" s="28">
        <v>3320.071</v>
      </c>
      <c r="G28" s="29">
        <f t="shared" si="1"/>
        <v>105.83960733070248</v>
      </c>
      <c r="H28" s="28">
        <v>3613.706</v>
      </c>
      <c r="I28" s="29">
        <f t="shared" si="2"/>
        <v>108.84423857200645</v>
      </c>
      <c r="J28" s="28">
        <v>4047.436</v>
      </c>
      <c r="K28" s="29">
        <f t="shared" si="3"/>
        <v>112.00235990420914</v>
      </c>
    </row>
    <row r="29" spans="1:11" s="2" customFormat="1" ht="25.5">
      <c r="A29" s="33" t="s">
        <v>120</v>
      </c>
      <c r="B29" s="26" t="s">
        <v>31</v>
      </c>
      <c r="C29" s="29">
        <f>C30+C32</f>
        <v>13.901</v>
      </c>
      <c r="D29" s="29">
        <f>D30+D32</f>
        <v>7.382999999999999</v>
      </c>
      <c r="E29" s="29">
        <f aca="true" t="shared" si="4" ref="E29:E42">D29/C29*100</f>
        <v>53.11128695777282</v>
      </c>
      <c r="F29" s="29">
        <f>F30+F32</f>
        <v>6.058</v>
      </c>
      <c r="G29" s="29">
        <f t="shared" si="1"/>
        <v>82.05336584044427</v>
      </c>
      <c r="H29" s="29">
        <f>H30+H32</f>
        <v>6.541</v>
      </c>
      <c r="I29" s="29">
        <f t="shared" si="2"/>
        <v>107.97292835919446</v>
      </c>
      <c r="J29" s="29">
        <f>J30+J32</f>
        <v>7.1</v>
      </c>
      <c r="K29" s="29">
        <f t="shared" si="3"/>
        <v>108.54609386943892</v>
      </c>
    </row>
    <row r="30" spans="1:11" s="2" customFormat="1" ht="13.5">
      <c r="A30" s="34" t="s">
        <v>136</v>
      </c>
      <c r="B30" s="26" t="s">
        <v>31</v>
      </c>
      <c r="C30" s="29">
        <f>C31</f>
        <v>4.642</v>
      </c>
      <c r="D30" s="29">
        <f>D31</f>
        <v>5.677</v>
      </c>
      <c r="E30" s="29">
        <f t="shared" si="4"/>
        <v>122.29642395519171</v>
      </c>
      <c r="F30" s="29">
        <f>F31</f>
        <v>6.058</v>
      </c>
      <c r="G30" s="29">
        <f t="shared" si="1"/>
        <v>106.71129117491634</v>
      </c>
      <c r="H30" s="29">
        <f>H31</f>
        <v>6.541</v>
      </c>
      <c r="I30" s="29">
        <f t="shared" si="2"/>
        <v>107.97292835919446</v>
      </c>
      <c r="J30" s="29">
        <f>J31</f>
        <v>7.1</v>
      </c>
      <c r="K30" s="29">
        <f t="shared" si="3"/>
        <v>108.54609386943892</v>
      </c>
    </row>
    <row r="31" spans="1:11" s="2" customFormat="1" ht="12.75">
      <c r="A31" s="30" t="s">
        <v>36</v>
      </c>
      <c r="B31" s="26" t="s">
        <v>31</v>
      </c>
      <c r="C31" s="28">
        <v>4.642</v>
      </c>
      <c r="D31" s="28">
        <v>5.677</v>
      </c>
      <c r="E31" s="29">
        <f t="shared" si="4"/>
        <v>122.29642395519171</v>
      </c>
      <c r="F31" s="28">
        <v>6.058</v>
      </c>
      <c r="G31" s="29">
        <f t="shared" si="1"/>
        <v>106.71129117491634</v>
      </c>
      <c r="H31" s="28">
        <v>6.541</v>
      </c>
      <c r="I31" s="29">
        <f t="shared" si="2"/>
        <v>107.97292835919446</v>
      </c>
      <c r="J31" s="28">
        <v>7.1</v>
      </c>
      <c r="K31" s="29">
        <f t="shared" si="3"/>
        <v>108.54609386943892</v>
      </c>
    </row>
    <row r="32" spans="1:11" s="2" customFormat="1" ht="13.5">
      <c r="A32" s="34" t="s">
        <v>138</v>
      </c>
      <c r="B32" s="26" t="s">
        <v>31</v>
      </c>
      <c r="C32" s="29">
        <f>C33</f>
        <v>9.259</v>
      </c>
      <c r="D32" s="29">
        <f>D33</f>
        <v>1.706</v>
      </c>
      <c r="E32" s="29">
        <f t="shared" si="4"/>
        <v>18.425315908845448</v>
      </c>
      <c r="F32" s="29">
        <f>F33</f>
        <v>0</v>
      </c>
      <c r="G32" s="29">
        <f t="shared" si="1"/>
        <v>0</v>
      </c>
      <c r="H32" s="29">
        <f>H33</f>
        <v>0</v>
      </c>
      <c r="I32" s="29" t="e">
        <f t="shared" si="2"/>
        <v>#DIV/0!</v>
      </c>
      <c r="J32" s="29">
        <f>J33</f>
        <v>0</v>
      </c>
      <c r="K32" s="29" t="e">
        <f t="shared" si="3"/>
        <v>#DIV/0!</v>
      </c>
    </row>
    <row r="33" spans="1:11" s="2" customFormat="1" ht="15" customHeight="1">
      <c r="A33" s="30" t="s">
        <v>37</v>
      </c>
      <c r="B33" s="24" t="s">
        <v>31</v>
      </c>
      <c r="C33" s="27">
        <v>9.259</v>
      </c>
      <c r="D33" s="27">
        <v>1.706</v>
      </c>
      <c r="E33" s="31">
        <f t="shared" si="4"/>
        <v>18.425315908845448</v>
      </c>
      <c r="F33" s="27">
        <v>0</v>
      </c>
      <c r="G33" s="25">
        <f t="shared" si="1"/>
        <v>0</v>
      </c>
      <c r="H33" s="27">
        <v>0</v>
      </c>
      <c r="I33" s="31" t="e">
        <f t="shared" si="2"/>
        <v>#DIV/0!</v>
      </c>
      <c r="J33" s="27">
        <v>0</v>
      </c>
      <c r="K33" s="32" t="e">
        <f t="shared" si="3"/>
        <v>#DIV/0!</v>
      </c>
    </row>
    <row r="34" spans="1:11" s="6" customFormat="1" ht="15.75" customHeight="1">
      <c r="A34" s="66" t="s">
        <v>124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s="2" customFormat="1" ht="31.5" customHeight="1">
      <c r="A35" s="33" t="s">
        <v>38</v>
      </c>
      <c r="B35" s="26" t="s">
        <v>39</v>
      </c>
      <c r="C35" s="29">
        <f>C36</f>
        <v>94.6</v>
      </c>
      <c r="D35" s="29">
        <f>D36</f>
        <v>85</v>
      </c>
      <c r="E35" s="29">
        <f t="shared" si="4"/>
        <v>89.85200845665963</v>
      </c>
      <c r="F35" s="29">
        <f>F36</f>
        <v>86</v>
      </c>
      <c r="G35" s="29">
        <f aca="true" t="shared" si="5" ref="G35:G44">F35/D35*100</f>
        <v>101.17647058823529</v>
      </c>
      <c r="H35" s="29">
        <f>H36</f>
        <v>87</v>
      </c>
      <c r="I35" s="29">
        <f t="shared" si="2"/>
        <v>101.16279069767442</v>
      </c>
      <c r="J35" s="29">
        <f>J36</f>
        <v>88</v>
      </c>
      <c r="K35" s="29">
        <f t="shared" si="3"/>
        <v>101.14942528735634</v>
      </c>
    </row>
    <row r="36" spans="1:11" s="2" customFormat="1" ht="15" customHeight="1">
      <c r="A36" s="30" t="s">
        <v>37</v>
      </c>
      <c r="B36" s="26" t="s">
        <v>39</v>
      </c>
      <c r="C36" s="28">
        <v>94.6</v>
      </c>
      <c r="D36" s="28">
        <v>85</v>
      </c>
      <c r="E36" s="29">
        <f t="shared" si="4"/>
        <v>89.85200845665963</v>
      </c>
      <c r="F36" s="28">
        <v>86</v>
      </c>
      <c r="G36" s="29">
        <f t="shared" si="5"/>
        <v>101.17647058823529</v>
      </c>
      <c r="H36" s="28">
        <v>87</v>
      </c>
      <c r="I36" s="29">
        <f t="shared" si="2"/>
        <v>101.16279069767442</v>
      </c>
      <c r="J36" s="28">
        <v>88</v>
      </c>
      <c r="K36" s="29">
        <f t="shared" si="3"/>
        <v>101.14942528735634</v>
      </c>
    </row>
    <row r="37" spans="1:11" s="37" customFormat="1" ht="14.25" customHeight="1">
      <c r="A37" s="36" t="s">
        <v>40</v>
      </c>
      <c r="B37" s="26" t="s">
        <v>39</v>
      </c>
      <c r="C37" s="29">
        <f>C38</f>
        <v>1854.5</v>
      </c>
      <c r="D37" s="29">
        <f>D38</f>
        <v>2024</v>
      </c>
      <c r="E37" s="29">
        <f t="shared" si="4"/>
        <v>109.13992990024266</v>
      </c>
      <c r="F37" s="29">
        <f>F38</f>
        <v>2067</v>
      </c>
      <c r="G37" s="29">
        <f t="shared" si="5"/>
        <v>102.12450592885376</v>
      </c>
      <c r="H37" s="29">
        <f>H38</f>
        <v>2141</v>
      </c>
      <c r="I37" s="29">
        <f t="shared" si="2"/>
        <v>103.58006773101111</v>
      </c>
      <c r="J37" s="29">
        <f>J38</f>
        <v>2255</v>
      </c>
      <c r="K37" s="29">
        <f t="shared" si="3"/>
        <v>105.3246146660439</v>
      </c>
    </row>
    <row r="38" spans="1:11" s="37" customFormat="1" ht="14.25" customHeight="1">
      <c r="A38" s="30" t="s">
        <v>32</v>
      </c>
      <c r="B38" s="26" t="s">
        <v>39</v>
      </c>
      <c r="C38" s="28">
        <v>1854.5</v>
      </c>
      <c r="D38" s="28">
        <v>2024</v>
      </c>
      <c r="E38" s="29">
        <f t="shared" si="4"/>
        <v>109.13992990024266</v>
      </c>
      <c r="F38" s="28">
        <v>2067</v>
      </c>
      <c r="G38" s="29">
        <f t="shared" si="5"/>
        <v>102.12450592885376</v>
      </c>
      <c r="H38" s="28">
        <v>2141</v>
      </c>
      <c r="I38" s="29">
        <f t="shared" si="2"/>
        <v>103.58006773101111</v>
      </c>
      <c r="J38" s="28">
        <v>2255</v>
      </c>
      <c r="K38" s="29">
        <f t="shared" si="3"/>
        <v>105.3246146660439</v>
      </c>
    </row>
    <row r="39" spans="1:11" s="2" customFormat="1" ht="18.75" customHeight="1">
      <c r="A39" s="33" t="s">
        <v>41</v>
      </c>
      <c r="B39" s="26" t="s">
        <v>39</v>
      </c>
      <c r="C39" s="29">
        <f>C40</f>
        <v>4.1</v>
      </c>
      <c r="D39" s="29">
        <v>0</v>
      </c>
      <c r="E39" s="29">
        <f t="shared" si="4"/>
        <v>0</v>
      </c>
      <c r="F39" s="29">
        <v>0</v>
      </c>
      <c r="G39" s="29" t="e">
        <f t="shared" si="5"/>
        <v>#DIV/0!</v>
      </c>
      <c r="H39" s="29">
        <v>0</v>
      </c>
      <c r="I39" s="29" t="e">
        <f t="shared" si="2"/>
        <v>#DIV/0!</v>
      </c>
      <c r="J39" s="29">
        <v>0</v>
      </c>
      <c r="K39" s="29" t="e">
        <f t="shared" si="3"/>
        <v>#DIV/0!</v>
      </c>
    </row>
    <row r="40" spans="1:11" s="2" customFormat="1" ht="18.75" customHeight="1">
      <c r="A40" s="30" t="s">
        <v>32</v>
      </c>
      <c r="B40" s="26" t="s">
        <v>39</v>
      </c>
      <c r="C40" s="28">
        <v>4.1</v>
      </c>
      <c r="D40" s="28">
        <v>0</v>
      </c>
      <c r="E40" s="29">
        <f t="shared" si="4"/>
        <v>0</v>
      </c>
      <c r="F40" s="28">
        <v>0</v>
      </c>
      <c r="G40" s="29" t="e">
        <f t="shared" si="5"/>
        <v>#DIV/0!</v>
      </c>
      <c r="H40" s="28">
        <v>0</v>
      </c>
      <c r="I40" s="29" t="e">
        <f t="shared" si="2"/>
        <v>#DIV/0!</v>
      </c>
      <c r="J40" s="28">
        <v>0</v>
      </c>
      <c r="K40" s="29" t="e">
        <f t="shared" si="3"/>
        <v>#DIV/0!</v>
      </c>
    </row>
    <row r="41" spans="1:11" s="37" customFormat="1" ht="27.75" customHeight="1">
      <c r="A41" s="33" t="s">
        <v>42</v>
      </c>
      <c r="B41" s="26" t="s">
        <v>39</v>
      </c>
      <c r="C41" s="29">
        <f>C42</f>
        <v>103.1</v>
      </c>
      <c r="D41" s="29">
        <f>D42</f>
        <v>129.4</v>
      </c>
      <c r="E41" s="29">
        <f>D41/C41*100</f>
        <v>125.50921435499515</v>
      </c>
      <c r="F41" s="29">
        <f>F42</f>
        <v>132</v>
      </c>
      <c r="G41" s="29">
        <f t="shared" si="5"/>
        <v>102.00927357032457</v>
      </c>
      <c r="H41" s="29">
        <f>H42</f>
        <v>137.2</v>
      </c>
      <c r="I41" s="29">
        <f t="shared" si="2"/>
        <v>103.93939393939394</v>
      </c>
      <c r="J41" s="29">
        <f>J42</f>
        <v>147.9</v>
      </c>
      <c r="K41" s="29">
        <f>J41/H41*100</f>
        <v>107.798833819242</v>
      </c>
    </row>
    <row r="42" spans="1:11" s="37" customFormat="1" ht="14.25" customHeight="1">
      <c r="A42" s="30" t="s">
        <v>37</v>
      </c>
      <c r="B42" s="26" t="s">
        <v>39</v>
      </c>
      <c r="C42" s="28">
        <v>103.1</v>
      </c>
      <c r="D42" s="28">
        <v>129.4</v>
      </c>
      <c r="E42" s="29">
        <f t="shared" si="4"/>
        <v>125.50921435499515</v>
      </c>
      <c r="F42" s="28">
        <v>132</v>
      </c>
      <c r="G42" s="29">
        <f t="shared" si="5"/>
        <v>102.00927357032457</v>
      </c>
      <c r="H42" s="28">
        <v>137.2</v>
      </c>
      <c r="I42" s="29">
        <f t="shared" si="2"/>
        <v>103.93939393939394</v>
      </c>
      <c r="J42" s="28">
        <v>147.9</v>
      </c>
      <c r="K42" s="29">
        <f>J42/H42*100</f>
        <v>107.798833819242</v>
      </c>
    </row>
    <row r="43" spans="1:11" s="37" customFormat="1" ht="39.75" customHeight="1">
      <c r="A43" s="33" t="s">
        <v>43</v>
      </c>
      <c r="B43" s="50" t="s">
        <v>31</v>
      </c>
      <c r="C43" s="29">
        <v>937.5</v>
      </c>
      <c r="D43" s="29">
        <v>801.5</v>
      </c>
      <c r="E43" s="29">
        <f>D43/C43*100</f>
        <v>85.49333333333334</v>
      </c>
      <c r="F43" s="29">
        <v>981.3</v>
      </c>
      <c r="G43" s="29">
        <f t="shared" si="5"/>
        <v>122.4329382407985</v>
      </c>
      <c r="H43" s="29">
        <v>1025.45</v>
      </c>
      <c r="I43" s="29">
        <f t="shared" si="2"/>
        <v>104.49913380209928</v>
      </c>
      <c r="J43" s="29">
        <v>1073.74</v>
      </c>
      <c r="K43" s="29">
        <f>J43/H43*100</f>
        <v>104.7091520795748</v>
      </c>
    </row>
    <row r="44" spans="1:11" s="37" customFormat="1" ht="25.5">
      <c r="A44" s="33" t="s">
        <v>44</v>
      </c>
      <c r="B44" s="50" t="s">
        <v>45</v>
      </c>
      <c r="C44" s="29">
        <v>1774</v>
      </c>
      <c r="D44" s="29">
        <v>1774</v>
      </c>
      <c r="E44" s="29">
        <f>D44/C44*100</f>
        <v>100</v>
      </c>
      <c r="F44" s="29">
        <v>1774</v>
      </c>
      <c r="G44" s="29">
        <f t="shared" si="5"/>
        <v>100</v>
      </c>
      <c r="H44" s="29">
        <v>1775</v>
      </c>
      <c r="I44" s="29">
        <f t="shared" si="2"/>
        <v>100.05636978579481</v>
      </c>
      <c r="J44" s="29">
        <v>1775</v>
      </c>
      <c r="K44" s="29">
        <f>J44/H44*100</f>
        <v>100</v>
      </c>
    </row>
    <row r="45" spans="1:11" s="6" customFormat="1" ht="15" customHeight="1">
      <c r="A45" s="66" t="s">
        <v>46</v>
      </c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s="37" customFormat="1" ht="18" customHeight="1">
      <c r="A46" s="33" t="s">
        <v>47</v>
      </c>
      <c r="B46" s="50" t="s">
        <v>48</v>
      </c>
      <c r="C46" s="29">
        <v>2.66</v>
      </c>
      <c r="D46" s="29">
        <v>2.24</v>
      </c>
      <c r="E46" s="29">
        <f>D46/C46*100</f>
        <v>84.21052631578948</v>
      </c>
      <c r="F46" s="29">
        <v>2.24</v>
      </c>
      <c r="G46" s="29">
        <f>F46/D46*100</f>
        <v>100</v>
      </c>
      <c r="H46" s="29">
        <v>2.31</v>
      </c>
      <c r="I46" s="29">
        <f>H46/F46*100</f>
        <v>103.125</v>
      </c>
      <c r="J46" s="29">
        <v>2.38</v>
      </c>
      <c r="K46" s="29">
        <f>J46/H46*100</f>
        <v>103.03030303030303</v>
      </c>
    </row>
    <row r="47" spans="1:11" s="2" customFormat="1" ht="18" customHeight="1">
      <c r="A47" s="30" t="s">
        <v>49</v>
      </c>
      <c r="B47" s="26" t="s">
        <v>48</v>
      </c>
      <c r="C47" s="28">
        <v>0.75</v>
      </c>
      <c r="D47" s="28">
        <v>0.81</v>
      </c>
      <c r="E47" s="29">
        <f aca="true" t="shared" si="6" ref="E47:E74">D47/C47*100</f>
        <v>108</v>
      </c>
      <c r="F47" s="28">
        <v>0.81</v>
      </c>
      <c r="G47" s="29">
        <f aca="true" t="shared" si="7" ref="G47:G74">F47/D47*100</f>
        <v>100</v>
      </c>
      <c r="H47" s="28">
        <v>0.87</v>
      </c>
      <c r="I47" s="29">
        <f aca="true" t="shared" si="8" ref="I47:I74">H47/F47*100</f>
        <v>107.40740740740739</v>
      </c>
      <c r="J47" s="28">
        <v>0.93</v>
      </c>
      <c r="K47" s="29">
        <f aca="true" t="shared" si="9" ref="K47:K74">J47/H47*100</f>
        <v>106.89655172413795</v>
      </c>
    </row>
    <row r="48" spans="1:11" s="2" customFormat="1" ht="15" customHeight="1">
      <c r="A48" s="30" t="s">
        <v>50</v>
      </c>
      <c r="B48" s="26" t="s">
        <v>48</v>
      </c>
      <c r="C48" s="28">
        <v>1.88</v>
      </c>
      <c r="D48" s="28">
        <v>1.4</v>
      </c>
      <c r="E48" s="29">
        <f t="shared" si="6"/>
        <v>74.46808510638297</v>
      </c>
      <c r="F48" s="28">
        <v>1.4</v>
      </c>
      <c r="G48" s="29">
        <f t="shared" si="7"/>
        <v>100</v>
      </c>
      <c r="H48" s="28">
        <v>1.41</v>
      </c>
      <c r="I48" s="29">
        <f t="shared" si="8"/>
        <v>100.71428571428571</v>
      </c>
      <c r="J48" s="28">
        <v>1.41</v>
      </c>
      <c r="K48" s="29">
        <f t="shared" si="9"/>
        <v>100</v>
      </c>
    </row>
    <row r="49" spans="1:11" s="2" customFormat="1" ht="15" customHeight="1">
      <c r="A49" s="30" t="s">
        <v>51</v>
      </c>
      <c r="B49" s="26" t="s">
        <v>48</v>
      </c>
      <c r="C49" s="28">
        <v>0.03</v>
      </c>
      <c r="D49" s="28">
        <v>0.03</v>
      </c>
      <c r="E49" s="29">
        <f t="shared" si="6"/>
        <v>100</v>
      </c>
      <c r="F49" s="28">
        <v>0.03</v>
      </c>
      <c r="G49" s="29">
        <f t="shared" si="7"/>
        <v>100</v>
      </c>
      <c r="H49" s="28">
        <v>0.03</v>
      </c>
      <c r="I49" s="29">
        <f t="shared" si="8"/>
        <v>100</v>
      </c>
      <c r="J49" s="28">
        <v>0.03</v>
      </c>
      <c r="K49" s="29">
        <f t="shared" si="9"/>
        <v>100</v>
      </c>
    </row>
    <row r="50" spans="1:11" s="38" customFormat="1" ht="18.75" customHeight="1">
      <c r="A50" s="33" t="s">
        <v>52</v>
      </c>
      <c r="B50" s="50" t="s">
        <v>48</v>
      </c>
      <c r="C50" s="29">
        <v>0.05</v>
      </c>
      <c r="D50" s="29">
        <v>0.05</v>
      </c>
      <c r="E50" s="29">
        <f t="shared" si="6"/>
        <v>100</v>
      </c>
      <c r="F50" s="29">
        <v>0.05</v>
      </c>
      <c r="G50" s="29">
        <f t="shared" si="7"/>
        <v>100</v>
      </c>
      <c r="H50" s="29">
        <v>0.05</v>
      </c>
      <c r="I50" s="29">
        <f t="shared" si="8"/>
        <v>100</v>
      </c>
      <c r="J50" s="29">
        <v>0.05</v>
      </c>
      <c r="K50" s="29">
        <f t="shared" si="9"/>
        <v>100</v>
      </c>
    </row>
    <row r="51" spans="1:11" s="2" customFormat="1" ht="15" customHeight="1">
      <c r="A51" s="30" t="s">
        <v>50</v>
      </c>
      <c r="B51" s="26" t="s">
        <v>53</v>
      </c>
      <c r="C51" s="28">
        <v>0.05</v>
      </c>
      <c r="D51" s="28">
        <v>0.05</v>
      </c>
      <c r="E51" s="29">
        <f t="shared" si="6"/>
        <v>100</v>
      </c>
      <c r="F51" s="28">
        <v>0.05</v>
      </c>
      <c r="G51" s="29">
        <f t="shared" si="7"/>
        <v>100</v>
      </c>
      <c r="H51" s="28">
        <v>0.05</v>
      </c>
      <c r="I51" s="29">
        <f t="shared" si="8"/>
        <v>100</v>
      </c>
      <c r="J51" s="28">
        <v>0.05</v>
      </c>
      <c r="K51" s="29">
        <f t="shared" si="9"/>
        <v>100</v>
      </c>
    </row>
    <row r="52" spans="1:11" s="2" customFormat="1" ht="12.75" customHeight="1">
      <c r="A52" s="33" t="s">
        <v>54</v>
      </c>
      <c r="B52" s="50" t="s">
        <v>48</v>
      </c>
      <c r="C52" s="29">
        <v>0.06</v>
      </c>
      <c r="D52" s="29">
        <v>0.07</v>
      </c>
      <c r="E52" s="29">
        <f t="shared" si="6"/>
        <v>116.66666666666667</v>
      </c>
      <c r="F52" s="29">
        <v>0.08</v>
      </c>
      <c r="G52" s="29">
        <f t="shared" si="7"/>
        <v>114.28571428571428</v>
      </c>
      <c r="H52" s="29">
        <v>0.09</v>
      </c>
      <c r="I52" s="29">
        <f t="shared" si="8"/>
        <v>112.5</v>
      </c>
      <c r="J52" s="29">
        <v>0.08</v>
      </c>
      <c r="K52" s="29">
        <f t="shared" si="9"/>
        <v>88.8888888888889</v>
      </c>
    </row>
    <row r="53" spans="1:11" s="2" customFormat="1" ht="18" customHeight="1">
      <c r="A53" s="30" t="s">
        <v>51</v>
      </c>
      <c r="B53" s="26" t="s">
        <v>48</v>
      </c>
      <c r="C53" s="28">
        <v>0.06</v>
      </c>
      <c r="D53" s="28">
        <v>0.07</v>
      </c>
      <c r="E53" s="29">
        <f t="shared" si="6"/>
        <v>116.66666666666667</v>
      </c>
      <c r="F53" s="28">
        <v>0.08</v>
      </c>
      <c r="G53" s="29">
        <f t="shared" si="7"/>
        <v>114.28571428571428</v>
      </c>
      <c r="H53" s="28">
        <v>0.09</v>
      </c>
      <c r="I53" s="29">
        <f t="shared" si="8"/>
        <v>112.5</v>
      </c>
      <c r="J53" s="28">
        <v>0.08</v>
      </c>
      <c r="K53" s="29">
        <f t="shared" si="9"/>
        <v>88.8888888888889</v>
      </c>
    </row>
    <row r="54" spans="1:11" s="38" customFormat="1" ht="12" customHeight="1">
      <c r="A54" s="33" t="s">
        <v>55</v>
      </c>
      <c r="B54" s="50" t="s">
        <v>48</v>
      </c>
      <c r="C54" s="29">
        <v>1.05</v>
      </c>
      <c r="D54" s="29">
        <v>1.06</v>
      </c>
      <c r="E54" s="29">
        <f t="shared" si="6"/>
        <v>100.95238095238095</v>
      </c>
      <c r="F54" s="29">
        <v>1.07</v>
      </c>
      <c r="G54" s="29">
        <f t="shared" si="7"/>
        <v>100.9433962264151</v>
      </c>
      <c r="H54" s="29">
        <v>1.09</v>
      </c>
      <c r="I54" s="29">
        <f t="shared" si="8"/>
        <v>101.86915887850468</v>
      </c>
      <c r="J54" s="29">
        <v>1.11</v>
      </c>
      <c r="K54" s="29">
        <f t="shared" si="9"/>
        <v>101.83486238532112</v>
      </c>
    </row>
    <row r="55" spans="1:11" s="2" customFormat="1" ht="12.75">
      <c r="A55" s="30" t="s">
        <v>50</v>
      </c>
      <c r="B55" s="26" t="s">
        <v>48</v>
      </c>
      <c r="C55" s="28">
        <v>0.37</v>
      </c>
      <c r="D55" s="28">
        <v>0.37</v>
      </c>
      <c r="E55" s="29">
        <f t="shared" si="6"/>
        <v>100</v>
      </c>
      <c r="F55" s="28">
        <v>0.38</v>
      </c>
      <c r="G55" s="29">
        <f t="shared" si="7"/>
        <v>102.7027027027027</v>
      </c>
      <c r="H55" s="28">
        <v>0.39</v>
      </c>
      <c r="I55" s="29">
        <f t="shared" si="8"/>
        <v>102.63157894736842</v>
      </c>
      <c r="J55" s="28">
        <v>0.4</v>
      </c>
      <c r="K55" s="29">
        <f t="shared" si="9"/>
        <v>102.56410256410258</v>
      </c>
    </row>
    <row r="56" spans="1:11" s="2" customFormat="1" ht="15" customHeight="1" hidden="1">
      <c r="A56" s="30" t="s">
        <v>51</v>
      </c>
      <c r="B56" s="26" t="s">
        <v>48</v>
      </c>
      <c r="C56" s="28"/>
      <c r="D56" s="28"/>
      <c r="E56" s="29" t="e">
        <f t="shared" si="6"/>
        <v>#DIV/0!</v>
      </c>
      <c r="F56" s="28"/>
      <c r="G56" s="29" t="e">
        <f t="shared" si="7"/>
        <v>#DIV/0!</v>
      </c>
      <c r="H56" s="28"/>
      <c r="I56" s="29" t="e">
        <f t="shared" si="8"/>
        <v>#DIV/0!</v>
      </c>
      <c r="J56" s="28"/>
      <c r="K56" s="29" t="e">
        <f t="shared" si="9"/>
        <v>#DIV/0!</v>
      </c>
    </row>
    <row r="57" spans="1:11" s="2" customFormat="1" ht="15" customHeight="1">
      <c r="A57" s="30" t="s">
        <v>51</v>
      </c>
      <c r="B57" s="26" t="s">
        <v>48</v>
      </c>
      <c r="C57" s="28">
        <v>0.68</v>
      </c>
      <c r="D57" s="28">
        <v>0.69</v>
      </c>
      <c r="E57" s="29">
        <f t="shared" si="6"/>
        <v>101.47058823529412</v>
      </c>
      <c r="F57" s="28">
        <v>0.69</v>
      </c>
      <c r="G57" s="29">
        <f t="shared" si="7"/>
        <v>100</v>
      </c>
      <c r="H57" s="28">
        <v>0.7</v>
      </c>
      <c r="I57" s="29">
        <f t="shared" si="8"/>
        <v>101.44927536231884</v>
      </c>
      <c r="J57" s="28">
        <v>0.71</v>
      </c>
      <c r="K57" s="29">
        <f t="shared" si="9"/>
        <v>101.42857142857142</v>
      </c>
    </row>
    <row r="58" spans="1:11" s="38" customFormat="1" ht="14.25" customHeight="1">
      <c r="A58" s="33" t="s">
        <v>56</v>
      </c>
      <c r="B58" s="50" t="s">
        <v>48</v>
      </c>
      <c r="C58" s="29">
        <v>0.82</v>
      </c>
      <c r="D58" s="29">
        <v>0.83</v>
      </c>
      <c r="E58" s="29">
        <f t="shared" si="6"/>
        <v>101.21951219512195</v>
      </c>
      <c r="F58" s="29">
        <v>0.86</v>
      </c>
      <c r="G58" s="29">
        <f t="shared" si="7"/>
        <v>103.6144578313253</v>
      </c>
      <c r="H58" s="29">
        <v>0.88</v>
      </c>
      <c r="I58" s="29">
        <f t="shared" si="8"/>
        <v>102.32558139534885</v>
      </c>
      <c r="J58" s="29">
        <v>0.885</v>
      </c>
      <c r="K58" s="29">
        <f t="shared" si="9"/>
        <v>100.56818181818181</v>
      </c>
    </row>
    <row r="59" spans="1:11" s="2" customFormat="1" ht="15.75" customHeight="1">
      <c r="A59" s="30" t="s">
        <v>49</v>
      </c>
      <c r="B59" s="26" t="s">
        <v>48</v>
      </c>
      <c r="C59" s="28">
        <v>0.2</v>
      </c>
      <c r="D59" s="28">
        <v>0.2</v>
      </c>
      <c r="E59" s="29">
        <f t="shared" si="6"/>
        <v>100</v>
      </c>
      <c r="F59" s="28">
        <v>0.2</v>
      </c>
      <c r="G59" s="29">
        <f t="shared" si="7"/>
        <v>100</v>
      </c>
      <c r="H59" s="28">
        <v>0.2</v>
      </c>
      <c r="I59" s="29">
        <f t="shared" si="8"/>
        <v>100</v>
      </c>
      <c r="J59" s="28">
        <v>0.2</v>
      </c>
      <c r="K59" s="29">
        <f t="shared" si="9"/>
        <v>100</v>
      </c>
    </row>
    <row r="60" spans="1:11" s="2" customFormat="1" ht="15.75" customHeight="1">
      <c r="A60" s="30" t="s">
        <v>50</v>
      </c>
      <c r="B60" s="26" t="s">
        <v>48</v>
      </c>
      <c r="C60" s="28">
        <v>0.31</v>
      </c>
      <c r="D60" s="28">
        <v>0.32</v>
      </c>
      <c r="E60" s="29">
        <f t="shared" si="6"/>
        <v>103.2258064516129</v>
      </c>
      <c r="F60" s="28">
        <v>0.35</v>
      </c>
      <c r="G60" s="29">
        <f t="shared" si="7"/>
        <v>109.375</v>
      </c>
      <c r="H60" s="28">
        <v>0.37</v>
      </c>
      <c r="I60" s="29">
        <f t="shared" si="8"/>
        <v>105.71428571428572</v>
      </c>
      <c r="J60" s="28">
        <v>0.37</v>
      </c>
      <c r="K60" s="29">
        <f t="shared" si="9"/>
        <v>100</v>
      </c>
    </row>
    <row r="61" spans="1:11" s="2" customFormat="1" ht="32.25" customHeight="1" hidden="1">
      <c r="A61" s="30" t="s">
        <v>51</v>
      </c>
      <c r="B61" s="26" t="s">
        <v>48</v>
      </c>
      <c r="C61" s="28"/>
      <c r="D61" s="28"/>
      <c r="E61" s="29" t="e">
        <f t="shared" si="6"/>
        <v>#DIV/0!</v>
      </c>
      <c r="F61" s="28"/>
      <c r="G61" s="29" t="e">
        <f t="shared" si="7"/>
        <v>#DIV/0!</v>
      </c>
      <c r="H61" s="28"/>
      <c r="I61" s="29" t="e">
        <f t="shared" si="8"/>
        <v>#DIV/0!</v>
      </c>
      <c r="J61" s="28"/>
      <c r="K61" s="29" t="e">
        <f t="shared" si="9"/>
        <v>#DIV/0!</v>
      </c>
    </row>
    <row r="62" spans="1:11" s="2" customFormat="1" ht="15" customHeight="1">
      <c r="A62" s="30" t="s">
        <v>51</v>
      </c>
      <c r="B62" s="26" t="s">
        <v>48</v>
      </c>
      <c r="C62" s="28">
        <v>0.31</v>
      </c>
      <c r="D62" s="28">
        <v>0.31</v>
      </c>
      <c r="E62" s="29">
        <f>D62/C62*100</f>
        <v>100</v>
      </c>
      <c r="F62" s="28">
        <v>0.31</v>
      </c>
      <c r="G62" s="29">
        <f>F62/D62*100</f>
        <v>100</v>
      </c>
      <c r="H62" s="28">
        <v>0.31</v>
      </c>
      <c r="I62" s="29">
        <f>H62/F62*100</f>
        <v>100</v>
      </c>
      <c r="J62" s="28">
        <v>0.315</v>
      </c>
      <c r="K62" s="29">
        <f>J62/H62*100</f>
        <v>101.61290322580645</v>
      </c>
    </row>
    <row r="63" spans="1:11" s="38" customFormat="1" ht="13.5" customHeight="1">
      <c r="A63" s="33" t="s">
        <v>4</v>
      </c>
      <c r="B63" s="50" t="s">
        <v>48</v>
      </c>
      <c r="C63" s="29">
        <v>22.25</v>
      </c>
      <c r="D63" s="29">
        <v>26.97</v>
      </c>
      <c r="E63" s="29">
        <f t="shared" si="6"/>
        <v>121.21348314606742</v>
      </c>
      <c r="F63" s="29">
        <v>27.58</v>
      </c>
      <c r="G63" s="29">
        <f t="shared" si="7"/>
        <v>102.26177233963662</v>
      </c>
      <c r="H63" s="29">
        <f>H64+H65+H66</f>
        <v>28.29</v>
      </c>
      <c r="I63" s="29">
        <f t="shared" si="8"/>
        <v>102.57432922407541</v>
      </c>
      <c r="J63" s="29">
        <f>J64+J65+J66</f>
        <v>28.601000000000003</v>
      </c>
      <c r="K63" s="29">
        <f t="shared" si="9"/>
        <v>101.09932838458822</v>
      </c>
    </row>
    <row r="64" spans="1:11" s="2" customFormat="1" ht="14.25" customHeight="1">
      <c r="A64" s="30" t="s">
        <v>49</v>
      </c>
      <c r="B64" s="26" t="s">
        <v>48</v>
      </c>
      <c r="C64" s="28">
        <v>20.54</v>
      </c>
      <c r="D64" s="28">
        <v>24.795</v>
      </c>
      <c r="E64" s="29">
        <f t="shared" si="6"/>
        <v>120.71567672833497</v>
      </c>
      <c r="F64" s="28">
        <v>25.36</v>
      </c>
      <c r="G64" s="29">
        <f t="shared" si="7"/>
        <v>102.27868521879411</v>
      </c>
      <c r="H64" s="28">
        <v>26.07</v>
      </c>
      <c r="I64" s="29">
        <f t="shared" si="8"/>
        <v>102.79968454258675</v>
      </c>
      <c r="J64" s="28">
        <v>26.37</v>
      </c>
      <c r="K64" s="29">
        <f t="shared" si="9"/>
        <v>101.15074798619104</v>
      </c>
    </row>
    <row r="65" spans="1:11" s="2" customFormat="1" ht="12.75">
      <c r="A65" s="30" t="s">
        <v>50</v>
      </c>
      <c r="B65" s="26" t="s">
        <v>48</v>
      </c>
      <c r="C65" s="28">
        <v>1.64</v>
      </c>
      <c r="D65" s="28">
        <v>2.11</v>
      </c>
      <c r="E65" s="29">
        <f t="shared" si="6"/>
        <v>128.65853658536585</v>
      </c>
      <c r="F65" s="28">
        <v>2.15</v>
      </c>
      <c r="G65" s="29">
        <f t="shared" si="7"/>
        <v>101.89573459715639</v>
      </c>
      <c r="H65" s="28">
        <v>2.15</v>
      </c>
      <c r="I65" s="29">
        <f t="shared" si="8"/>
        <v>100</v>
      </c>
      <c r="J65" s="28">
        <v>2.161</v>
      </c>
      <c r="K65" s="29">
        <f t="shared" si="9"/>
        <v>100.51162790697674</v>
      </c>
    </row>
    <row r="66" spans="1:11" s="2" customFormat="1" ht="12.75">
      <c r="A66" s="30" t="s">
        <v>51</v>
      </c>
      <c r="B66" s="26" t="s">
        <v>48</v>
      </c>
      <c r="C66" s="28">
        <v>0.066</v>
      </c>
      <c r="D66" s="28">
        <v>0.068</v>
      </c>
      <c r="E66" s="29">
        <f t="shared" si="6"/>
        <v>103.03030303030303</v>
      </c>
      <c r="F66" s="28">
        <v>0.068</v>
      </c>
      <c r="G66" s="29">
        <f t="shared" si="7"/>
        <v>100</v>
      </c>
      <c r="H66" s="28">
        <v>0.07</v>
      </c>
      <c r="I66" s="29">
        <f t="shared" si="8"/>
        <v>102.94117647058825</v>
      </c>
      <c r="J66" s="28">
        <v>0.07</v>
      </c>
      <c r="K66" s="29">
        <f t="shared" si="9"/>
        <v>100</v>
      </c>
    </row>
    <row r="67" spans="1:11" s="2" customFormat="1" ht="14.25" customHeight="1">
      <c r="A67" s="33" t="s">
        <v>57</v>
      </c>
      <c r="B67" s="50" t="s">
        <v>48</v>
      </c>
      <c r="C67" s="29">
        <v>0.17</v>
      </c>
      <c r="D67" s="29">
        <v>0.17</v>
      </c>
      <c r="E67" s="29">
        <f t="shared" si="6"/>
        <v>100</v>
      </c>
      <c r="F67" s="29">
        <v>0.18</v>
      </c>
      <c r="G67" s="29">
        <f t="shared" si="7"/>
        <v>105.88235294117645</v>
      </c>
      <c r="H67" s="29">
        <v>0.19</v>
      </c>
      <c r="I67" s="29">
        <f t="shared" si="8"/>
        <v>105.55555555555556</v>
      </c>
      <c r="J67" s="29">
        <f>J68+J69</f>
        <v>0.198</v>
      </c>
      <c r="K67" s="29">
        <f t="shared" si="9"/>
        <v>104.21052631578948</v>
      </c>
    </row>
    <row r="68" spans="1:11" s="2" customFormat="1" ht="14.25" customHeight="1">
      <c r="A68" s="30" t="s">
        <v>50</v>
      </c>
      <c r="B68" s="26" t="s">
        <v>48</v>
      </c>
      <c r="C68" s="28">
        <v>0.008</v>
      </c>
      <c r="D68" s="28">
        <v>0.01</v>
      </c>
      <c r="E68" s="29">
        <f t="shared" si="6"/>
        <v>125</v>
      </c>
      <c r="F68" s="28">
        <v>0.011</v>
      </c>
      <c r="G68" s="29">
        <f t="shared" si="7"/>
        <v>109.99999999999999</v>
      </c>
      <c r="H68" s="28">
        <v>0.015</v>
      </c>
      <c r="I68" s="29">
        <f t="shared" si="8"/>
        <v>136.36363636363637</v>
      </c>
      <c r="J68" s="28">
        <v>0.017</v>
      </c>
      <c r="K68" s="29">
        <f t="shared" si="9"/>
        <v>113.33333333333336</v>
      </c>
    </row>
    <row r="69" spans="1:11" s="2" customFormat="1" ht="14.25" customHeight="1">
      <c r="A69" s="30" t="s">
        <v>51</v>
      </c>
      <c r="B69" s="26" t="s">
        <v>48</v>
      </c>
      <c r="C69" s="28">
        <v>0.161</v>
      </c>
      <c r="D69" s="28">
        <v>0.163</v>
      </c>
      <c r="E69" s="29">
        <f t="shared" si="6"/>
        <v>101.24223602484473</v>
      </c>
      <c r="F69" s="28">
        <v>0.169</v>
      </c>
      <c r="G69" s="29">
        <f t="shared" si="7"/>
        <v>103.68098159509202</v>
      </c>
      <c r="H69" s="28">
        <v>0.175</v>
      </c>
      <c r="I69" s="29">
        <f t="shared" si="8"/>
        <v>103.55029585798816</v>
      </c>
      <c r="J69" s="28">
        <v>0.181</v>
      </c>
      <c r="K69" s="29">
        <f t="shared" si="9"/>
        <v>103.42857142857143</v>
      </c>
    </row>
    <row r="70" spans="1:11" s="2" customFormat="1" ht="14.25" customHeight="1">
      <c r="A70" s="33" t="s">
        <v>58</v>
      </c>
      <c r="B70" s="50" t="s">
        <v>48</v>
      </c>
      <c r="C70" s="29">
        <v>0.51</v>
      </c>
      <c r="D70" s="29">
        <v>0.52</v>
      </c>
      <c r="E70" s="29">
        <f t="shared" si="6"/>
        <v>101.96078431372548</v>
      </c>
      <c r="F70" s="29">
        <v>0.52</v>
      </c>
      <c r="G70" s="29">
        <f t="shared" si="7"/>
        <v>100</v>
      </c>
      <c r="H70" s="29">
        <f>H71+H72</f>
        <v>0.532</v>
      </c>
      <c r="I70" s="29">
        <f t="shared" si="8"/>
        <v>102.30769230769229</v>
      </c>
      <c r="J70" s="29">
        <f>J71+J72</f>
        <v>0.532</v>
      </c>
      <c r="K70" s="29">
        <f t="shared" si="9"/>
        <v>100</v>
      </c>
    </row>
    <row r="71" spans="1:11" s="2" customFormat="1" ht="14.25" customHeight="1">
      <c r="A71" s="30" t="s">
        <v>50</v>
      </c>
      <c r="B71" s="26" t="s">
        <v>48</v>
      </c>
      <c r="C71" s="28">
        <v>0.23</v>
      </c>
      <c r="D71" s="28">
        <v>0.231</v>
      </c>
      <c r="E71" s="29">
        <f t="shared" si="6"/>
        <v>100.43478260869566</v>
      </c>
      <c r="F71" s="28">
        <v>0.231</v>
      </c>
      <c r="G71" s="29">
        <f t="shared" si="7"/>
        <v>100</v>
      </c>
      <c r="H71" s="28">
        <v>0.238</v>
      </c>
      <c r="I71" s="29">
        <f t="shared" si="8"/>
        <v>103.03030303030303</v>
      </c>
      <c r="J71" s="28">
        <v>0.238</v>
      </c>
      <c r="K71" s="29">
        <f t="shared" si="9"/>
        <v>100</v>
      </c>
    </row>
    <row r="72" spans="1:11" s="2" customFormat="1" ht="12.75">
      <c r="A72" s="30" t="s">
        <v>51</v>
      </c>
      <c r="B72" s="26" t="s">
        <v>48</v>
      </c>
      <c r="C72" s="52">
        <v>0.284</v>
      </c>
      <c r="D72" s="52">
        <v>0.285</v>
      </c>
      <c r="E72" s="29">
        <f t="shared" si="6"/>
        <v>100.35211267605635</v>
      </c>
      <c r="F72" s="52">
        <v>0.286</v>
      </c>
      <c r="G72" s="29">
        <f t="shared" si="7"/>
        <v>100.35087719298245</v>
      </c>
      <c r="H72" s="52">
        <v>0.294</v>
      </c>
      <c r="I72" s="29">
        <f t="shared" si="8"/>
        <v>102.79720279720279</v>
      </c>
      <c r="J72" s="52">
        <v>0.294</v>
      </c>
      <c r="K72" s="29">
        <f t="shared" si="9"/>
        <v>100</v>
      </c>
    </row>
    <row r="73" spans="1:11" s="2" customFormat="1" ht="12.75">
      <c r="A73" s="33" t="s">
        <v>59</v>
      </c>
      <c r="B73" s="50" t="s">
        <v>60</v>
      </c>
      <c r="C73" s="53">
        <v>0.6</v>
      </c>
      <c r="D73" s="53">
        <v>0.6</v>
      </c>
      <c r="E73" s="29">
        <f t="shared" si="6"/>
        <v>100</v>
      </c>
      <c r="F73" s="53">
        <v>0.61</v>
      </c>
      <c r="G73" s="29">
        <f t="shared" si="7"/>
        <v>101.66666666666666</v>
      </c>
      <c r="H73" s="53">
        <f>H74</f>
        <v>0.62</v>
      </c>
      <c r="I73" s="29">
        <f t="shared" si="8"/>
        <v>101.63934426229508</v>
      </c>
      <c r="J73" s="53">
        <f>J74</f>
        <v>0.63</v>
      </c>
      <c r="K73" s="29">
        <f t="shared" si="9"/>
        <v>101.61290322580645</v>
      </c>
    </row>
    <row r="74" spans="1:11" s="2" customFormat="1" ht="16.5" customHeight="1">
      <c r="A74" s="30" t="s">
        <v>51</v>
      </c>
      <c r="B74" s="26" t="s">
        <v>60</v>
      </c>
      <c r="C74" s="28">
        <v>0.6</v>
      </c>
      <c r="D74" s="28">
        <v>0.6</v>
      </c>
      <c r="E74" s="29">
        <f t="shared" si="6"/>
        <v>100</v>
      </c>
      <c r="F74" s="28">
        <v>0.61</v>
      </c>
      <c r="G74" s="29">
        <f t="shared" si="7"/>
        <v>101.66666666666666</v>
      </c>
      <c r="H74" s="28">
        <v>0.62</v>
      </c>
      <c r="I74" s="29">
        <f t="shared" si="8"/>
        <v>101.63934426229508</v>
      </c>
      <c r="J74" s="28">
        <v>0.63</v>
      </c>
      <c r="K74" s="29">
        <f t="shared" si="9"/>
        <v>101.61290322580645</v>
      </c>
    </row>
    <row r="75" spans="1:11" s="2" customFormat="1" ht="16.5" customHeight="1">
      <c r="A75" s="59" t="s">
        <v>3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s="38" customFormat="1" ht="12.75">
      <c r="A76" s="33" t="s">
        <v>61</v>
      </c>
      <c r="B76" s="50" t="s">
        <v>62</v>
      </c>
      <c r="C76" s="29">
        <v>665</v>
      </c>
      <c r="D76" s="29">
        <f>SUM(D78)+D77</f>
        <v>953</v>
      </c>
      <c r="E76" s="29">
        <f>D76/C76*100</f>
        <v>143.30827067669173</v>
      </c>
      <c r="F76" s="29">
        <v>965</v>
      </c>
      <c r="G76" s="29">
        <f>F76/D76*100</f>
        <v>101.25918153200419</v>
      </c>
      <c r="H76" s="29">
        <f>H77+H78</f>
        <v>975</v>
      </c>
      <c r="I76" s="29">
        <f>H76/F76*100</f>
        <v>101.03626943005182</v>
      </c>
      <c r="J76" s="29">
        <f>J77+J78</f>
        <v>975</v>
      </c>
      <c r="K76" s="29">
        <f>J76/H76*100</f>
        <v>100</v>
      </c>
    </row>
    <row r="77" spans="1:11" s="2" customFormat="1" ht="14.25" customHeight="1">
      <c r="A77" s="30" t="s">
        <v>50</v>
      </c>
      <c r="B77" s="26" t="s">
        <v>62</v>
      </c>
      <c r="C77" s="28">
        <v>599</v>
      </c>
      <c r="D77" s="28">
        <v>883</v>
      </c>
      <c r="E77" s="29">
        <f aca="true" t="shared" si="10" ref="E77:E94">D77/C77*100</f>
        <v>147.41235392320536</v>
      </c>
      <c r="F77" s="28">
        <v>890</v>
      </c>
      <c r="G77" s="29">
        <f aca="true" t="shared" si="11" ref="G77:G94">F77/D77*100</f>
        <v>100.79275198187996</v>
      </c>
      <c r="H77" s="28">
        <v>900</v>
      </c>
      <c r="I77" s="29">
        <f aca="true" t="shared" si="12" ref="I77:I94">H77/F77*100</f>
        <v>101.12359550561798</v>
      </c>
      <c r="J77" s="28">
        <v>900</v>
      </c>
      <c r="K77" s="29">
        <f aca="true" t="shared" si="13" ref="K77:K94">J77/H77*100</f>
        <v>100</v>
      </c>
    </row>
    <row r="78" spans="1:11" s="2" customFormat="1" ht="12.75">
      <c r="A78" s="30" t="s">
        <v>51</v>
      </c>
      <c r="B78" s="26" t="s">
        <v>62</v>
      </c>
      <c r="C78" s="28">
        <v>66</v>
      </c>
      <c r="D78" s="28">
        <v>70</v>
      </c>
      <c r="E78" s="29">
        <f t="shared" si="10"/>
        <v>106.06060606060606</v>
      </c>
      <c r="F78" s="28">
        <v>75</v>
      </c>
      <c r="G78" s="29">
        <f t="shared" si="11"/>
        <v>107.14285714285714</v>
      </c>
      <c r="H78" s="28">
        <v>75</v>
      </c>
      <c r="I78" s="29">
        <f t="shared" si="12"/>
        <v>100</v>
      </c>
      <c r="J78" s="28">
        <v>75</v>
      </c>
      <c r="K78" s="29">
        <f t="shared" si="13"/>
        <v>100</v>
      </c>
    </row>
    <row r="79" spans="1:11" s="38" customFormat="1" ht="25.5">
      <c r="A79" s="33" t="s">
        <v>63</v>
      </c>
      <c r="B79" s="50" t="s">
        <v>62</v>
      </c>
      <c r="C79" s="29">
        <v>467</v>
      </c>
      <c r="D79" s="29">
        <v>458</v>
      </c>
      <c r="E79" s="29">
        <f t="shared" si="10"/>
        <v>98.07280513918629</v>
      </c>
      <c r="F79" s="29">
        <v>465</v>
      </c>
      <c r="G79" s="29">
        <f t="shared" si="11"/>
        <v>101.52838427947599</v>
      </c>
      <c r="H79" s="29">
        <f>H80+H81</f>
        <v>475</v>
      </c>
      <c r="I79" s="29">
        <f t="shared" si="12"/>
        <v>102.15053763440861</v>
      </c>
      <c r="J79" s="29">
        <f>J80+J81</f>
        <v>475</v>
      </c>
      <c r="K79" s="29">
        <f t="shared" si="13"/>
        <v>100</v>
      </c>
    </row>
    <row r="80" spans="1:11" s="2" customFormat="1" ht="12.75">
      <c r="A80" s="30" t="s">
        <v>50</v>
      </c>
      <c r="B80" s="26" t="s">
        <v>62</v>
      </c>
      <c r="C80" s="28">
        <v>443</v>
      </c>
      <c r="D80" s="28">
        <v>428</v>
      </c>
      <c r="E80" s="29">
        <f t="shared" si="10"/>
        <v>96.61399548532731</v>
      </c>
      <c r="F80" s="28">
        <v>430</v>
      </c>
      <c r="G80" s="29">
        <f t="shared" si="11"/>
        <v>100.46728971962618</v>
      </c>
      <c r="H80" s="28">
        <v>440</v>
      </c>
      <c r="I80" s="29">
        <f t="shared" si="12"/>
        <v>102.32558139534885</v>
      </c>
      <c r="J80" s="28">
        <v>440</v>
      </c>
      <c r="K80" s="29">
        <f t="shared" si="13"/>
        <v>100</v>
      </c>
    </row>
    <row r="81" spans="1:11" s="2" customFormat="1" ht="15" customHeight="1">
      <c r="A81" s="30" t="s">
        <v>51</v>
      </c>
      <c r="B81" s="26" t="s">
        <v>62</v>
      </c>
      <c r="C81" s="28">
        <v>24</v>
      </c>
      <c r="D81" s="28">
        <v>30</v>
      </c>
      <c r="E81" s="29">
        <f t="shared" si="10"/>
        <v>125</v>
      </c>
      <c r="F81" s="28">
        <v>35</v>
      </c>
      <c r="G81" s="29">
        <f t="shared" si="11"/>
        <v>116.66666666666667</v>
      </c>
      <c r="H81" s="28">
        <v>35</v>
      </c>
      <c r="I81" s="29">
        <f t="shared" si="12"/>
        <v>100</v>
      </c>
      <c r="J81" s="28">
        <v>35</v>
      </c>
      <c r="K81" s="29">
        <f t="shared" si="13"/>
        <v>100</v>
      </c>
    </row>
    <row r="82" spans="1:11" s="38" customFormat="1" ht="12.75" customHeight="1">
      <c r="A82" s="33" t="s">
        <v>64</v>
      </c>
      <c r="B82" s="50" t="s">
        <v>62</v>
      </c>
      <c r="C82" s="29">
        <f>C83+C84</f>
        <v>39</v>
      </c>
      <c r="D82" s="29">
        <f>D83+D84</f>
        <v>63</v>
      </c>
      <c r="E82" s="29">
        <f t="shared" si="10"/>
        <v>161.53846153846155</v>
      </c>
      <c r="F82" s="29">
        <f>F83+F84</f>
        <v>65</v>
      </c>
      <c r="G82" s="29">
        <f t="shared" si="11"/>
        <v>103.17460317460319</v>
      </c>
      <c r="H82" s="29">
        <f>H84+H83</f>
        <v>70</v>
      </c>
      <c r="I82" s="29">
        <f t="shared" si="12"/>
        <v>107.6923076923077</v>
      </c>
      <c r="J82" s="29">
        <f>J84+J83</f>
        <v>75</v>
      </c>
      <c r="K82" s="29">
        <f t="shared" si="13"/>
        <v>107.14285714285714</v>
      </c>
    </row>
    <row r="83" spans="1:11" s="2" customFormat="1" ht="12.75">
      <c r="A83" s="30" t="s">
        <v>50</v>
      </c>
      <c r="B83" s="26" t="s">
        <v>62</v>
      </c>
      <c r="C83" s="28">
        <v>0</v>
      </c>
      <c r="D83" s="28">
        <v>0</v>
      </c>
      <c r="E83" s="29" t="e">
        <f>D83/C83*100</f>
        <v>#DIV/0!</v>
      </c>
      <c r="F83" s="28">
        <v>0</v>
      </c>
      <c r="G83" s="29" t="e">
        <f>F83/D83*100</f>
        <v>#DIV/0!</v>
      </c>
      <c r="H83" s="28">
        <v>0</v>
      </c>
      <c r="I83" s="29" t="e">
        <f>H83/F83*100</f>
        <v>#DIV/0!</v>
      </c>
      <c r="J83" s="28">
        <v>0</v>
      </c>
      <c r="K83" s="29" t="e">
        <f>J83/H83*100</f>
        <v>#DIV/0!</v>
      </c>
    </row>
    <row r="84" spans="1:11" s="2" customFormat="1" ht="15.75" customHeight="1">
      <c r="A84" s="30" t="s">
        <v>51</v>
      </c>
      <c r="B84" s="26" t="s">
        <v>62</v>
      </c>
      <c r="C84" s="28">
        <v>39</v>
      </c>
      <c r="D84" s="28">
        <v>63</v>
      </c>
      <c r="E84" s="29">
        <f t="shared" si="10"/>
        <v>161.53846153846155</v>
      </c>
      <c r="F84" s="28">
        <v>65</v>
      </c>
      <c r="G84" s="29">
        <f t="shared" si="11"/>
        <v>103.17460317460319</v>
      </c>
      <c r="H84" s="28">
        <v>70</v>
      </c>
      <c r="I84" s="29">
        <f t="shared" si="12"/>
        <v>107.6923076923077</v>
      </c>
      <c r="J84" s="28">
        <v>75</v>
      </c>
      <c r="K84" s="29">
        <f t="shared" si="13"/>
        <v>107.14285714285714</v>
      </c>
    </row>
    <row r="85" spans="1:11" s="38" customFormat="1" ht="14.25" customHeight="1">
      <c r="A85" s="33" t="s">
        <v>65</v>
      </c>
      <c r="B85" s="50" t="s">
        <v>66</v>
      </c>
      <c r="C85" s="29">
        <f>C86</f>
        <v>6.497</v>
      </c>
      <c r="D85" s="29">
        <f>D86</f>
        <v>5.564</v>
      </c>
      <c r="E85" s="29">
        <f t="shared" si="10"/>
        <v>85.63952593504695</v>
      </c>
      <c r="F85" s="29">
        <v>5.643</v>
      </c>
      <c r="G85" s="29">
        <f t="shared" si="11"/>
        <v>101.41984184040258</v>
      </c>
      <c r="H85" s="29">
        <v>5.72</v>
      </c>
      <c r="I85" s="29">
        <f t="shared" si="12"/>
        <v>101.36452241715399</v>
      </c>
      <c r="J85" s="29">
        <v>5.74</v>
      </c>
      <c r="K85" s="29">
        <f t="shared" si="13"/>
        <v>100.34965034965036</v>
      </c>
    </row>
    <row r="86" spans="1:11" s="2" customFormat="1" ht="13.5" customHeight="1">
      <c r="A86" s="30" t="s">
        <v>51</v>
      </c>
      <c r="B86" s="26" t="s">
        <v>66</v>
      </c>
      <c r="C86" s="28">
        <v>6.497</v>
      </c>
      <c r="D86" s="28">
        <v>5.564</v>
      </c>
      <c r="E86" s="29">
        <f t="shared" si="10"/>
        <v>85.63952593504695</v>
      </c>
      <c r="F86" s="28">
        <v>5.643</v>
      </c>
      <c r="G86" s="29">
        <f t="shared" si="11"/>
        <v>101.41984184040258</v>
      </c>
      <c r="H86" s="28">
        <v>5.72</v>
      </c>
      <c r="I86" s="29">
        <f t="shared" si="12"/>
        <v>101.36452241715399</v>
      </c>
      <c r="J86" s="28">
        <v>5.74</v>
      </c>
      <c r="K86" s="29">
        <f t="shared" si="13"/>
        <v>100.34965034965036</v>
      </c>
    </row>
    <row r="87" spans="1:11" s="38" customFormat="1" ht="27" customHeight="1">
      <c r="A87" s="33" t="s">
        <v>121</v>
      </c>
      <c r="B87" s="50" t="s">
        <v>31</v>
      </c>
      <c r="C87" s="29">
        <f>C88</f>
        <v>1678.4</v>
      </c>
      <c r="D87" s="29">
        <f>D88</f>
        <v>1923.3</v>
      </c>
      <c r="E87" s="29">
        <f t="shared" si="10"/>
        <v>114.59127740705432</v>
      </c>
      <c r="F87" s="29">
        <f>F88</f>
        <v>2048.2</v>
      </c>
      <c r="G87" s="29">
        <f t="shared" si="11"/>
        <v>106.49404669058389</v>
      </c>
      <c r="H87" s="29">
        <f>H88</f>
        <v>2181</v>
      </c>
      <c r="I87" s="29">
        <f t="shared" si="12"/>
        <v>106.48374182208768</v>
      </c>
      <c r="J87" s="29">
        <f>J88</f>
        <v>2336.3</v>
      </c>
      <c r="K87" s="29">
        <f t="shared" si="13"/>
        <v>107.12058688674921</v>
      </c>
    </row>
    <row r="88" spans="1:11" s="38" customFormat="1" ht="27" customHeight="1">
      <c r="A88" s="30" t="s">
        <v>67</v>
      </c>
      <c r="B88" s="50" t="s">
        <v>31</v>
      </c>
      <c r="C88" s="28">
        <v>1678.4</v>
      </c>
      <c r="D88" s="28">
        <v>1923.3</v>
      </c>
      <c r="E88" s="29">
        <f t="shared" si="10"/>
        <v>114.59127740705432</v>
      </c>
      <c r="F88" s="28">
        <v>2048.2</v>
      </c>
      <c r="G88" s="29">
        <f>F88/D88*100</f>
        <v>106.49404669058389</v>
      </c>
      <c r="H88" s="28">
        <v>2181</v>
      </c>
      <c r="I88" s="29">
        <f>H88/F88*100</f>
        <v>106.48374182208768</v>
      </c>
      <c r="J88" s="28">
        <v>2336.3</v>
      </c>
      <c r="K88" s="29">
        <f>J88/H88*100</f>
        <v>107.12058688674921</v>
      </c>
    </row>
    <row r="89" spans="1:11" s="38" customFormat="1" ht="25.5" customHeight="1">
      <c r="A89" s="33" t="s">
        <v>122</v>
      </c>
      <c r="B89" s="50" t="s">
        <v>31</v>
      </c>
      <c r="C89" s="29">
        <f>C90</f>
        <v>22.89</v>
      </c>
      <c r="D89" s="29">
        <f>D90</f>
        <v>27.35</v>
      </c>
      <c r="E89" s="29">
        <f t="shared" si="10"/>
        <v>119.48449104412408</v>
      </c>
      <c r="F89" s="29">
        <f>F90</f>
        <v>29.1</v>
      </c>
      <c r="G89" s="29">
        <f t="shared" si="11"/>
        <v>106.39853747714807</v>
      </c>
      <c r="H89" s="29">
        <f>H90</f>
        <v>30.93</v>
      </c>
      <c r="I89" s="29">
        <f t="shared" si="12"/>
        <v>106.28865979381443</v>
      </c>
      <c r="J89" s="29">
        <f>J90</f>
        <v>33.13</v>
      </c>
      <c r="K89" s="29">
        <f t="shared" si="13"/>
        <v>107.11283543485291</v>
      </c>
    </row>
    <row r="90" spans="1:11" s="38" customFormat="1" ht="25.5" customHeight="1">
      <c r="A90" s="30" t="s">
        <v>67</v>
      </c>
      <c r="B90" s="50" t="s">
        <v>31</v>
      </c>
      <c r="C90" s="28">
        <v>22.89</v>
      </c>
      <c r="D90" s="28">
        <v>27.35</v>
      </c>
      <c r="E90" s="29">
        <f>D90/C90*100</f>
        <v>119.48449104412408</v>
      </c>
      <c r="F90" s="28">
        <v>29.1</v>
      </c>
      <c r="G90" s="29">
        <f>F90/D90*100</f>
        <v>106.39853747714807</v>
      </c>
      <c r="H90" s="28">
        <v>30.93</v>
      </c>
      <c r="I90" s="29">
        <f>H90/F90*100</f>
        <v>106.28865979381443</v>
      </c>
      <c r="J90" s="28">
        <v>33.13</v>
      </c>
      <c r="K90" s="29">
        <f>J90/H90*100</f>
        <v>107.11283543485291</v>
      </c>
    </row>
    <row r="91" spans="1:11" s="2" customFormat="1" ht="27.75" customHeight="1">
      <c r="A91" s="33" t="s">
        <v>68</v>
      </c>
      <c r="B91" s="50" t="s">
        <v>31</v>
      </c>
      <c r="C91" s="29">
        <f>C92</f>
        <v>131.7</v>
      </c>
      <c r="D91" s="29">
        <f>D92</f>
        <v>125.7</v>
      </c>
      <c r="E91" s="29">
        <f t="shared" si="10"/>
        <v>95.44419134396357</v>
      </c>
      <c r="F91" s="29">
        <f>F92</f>
        <v>141.6</v>
      </c>
      <c r="G91" s="29">
        <f t="shared" si="11"/>
        <v>112.64916467780428</v>
      </c>
      <c r="H91" s="29">
        <f>H92</f>
        <v>131.9</v>
      </c>
      <c r="I91" s="29">
        <f t="shared" si="12"/>
        <v>93.14971751412429</v>
      </c>
      <c r="J91" s="29">
        <f>J92</f>
        <v>159.2</v>
      </c>
      <c r="K91" s="29">
        <f t="shared" si="13"/>
        <v>120.69749810462471</v>
      </c>
    </row>
    <row r="92" spans="1:11" s="2" customFormat="1" ht="29.25" customHeight="1">
      <c r="A92" s="30" t="s">
        <v>67</v>
      </c>
      <c r="B92" s="26" t="s">
        <v>31</v>
      </c>
      <c r="C92" s="28">
        <v>131.7</v>
      </c>
      <c r="D92" s="28">
        <v>125.7</v>
      </c>
      <c r="E92" s="29">
        <f t="shared" si="10"/>
        <v>95.44419134396357</v>
      </c>
      <c r="F92" s="28">
        <v>141.6</v>
      </c>
      <c r="G92" s="29">
        <f t="shared" si="11"/>
        <v>112.64916467780428</v>
      </c>
      <c r="H92" s="28">
        <v>131.9</v>
      </c>
      <c r="I92" s="29">
        <f t="shared" si="12"/>
        <v>93.14971751412429</v>
      </c>
      <c r="J92" s="28">
        <v>159.2</v>
      </c>
      <c r="K92" s="29">
        <f t="shared" si="13"/>
        <v>120.69749810462471</v>
      </c>
    </row>
    <row r="93" spans="1:11" s="2" customFormat="1" ht="25.5">
      <c r="A93" s="33" t="s">
        <v>69</v>
      </c>
      <c r="B93" s="50" t="s">
        <v>31</v>
      </c>
      <c r="C93" s="29">
        <v>0.65</v>
      </c>
      <c r="D93" s="29">
        <v>0.8</v>
      </c>
      <c r="E93" s="29">
        <f t="shared" si="10"/>
        <v>123.07692307692308</v>
      </c>
      <c r="F93" s="29">
        <f>F94</f>
        <v>0.8</v>
      </c>
      <c r="G93" s="29">
        <f t="shared" si="11"/>
        <v>100</v>
      </c>
      <c r="H93" s="29">
        <f>H94</f>
        <v>0.9</v>
      </c>
      <c r="I93" s="29">
        <f t="shared" si="12"/>
        <v>112.5</v>
      </c>
      <c r="J93" s="29">
        <f>J94</f>
        <v>0.4</v>
      </c>
      <c r="K93" s="29">
        <f t="shared" si="13"/>
        <v>44.44444444444445</v>
      </c>
    </row>
    <row r="94" spans="1:11" s="2" customFormat="1" ht="25.5" customHeight="1">
      <c r="A94" s="30" t="s">
        <v>67</v>
      </c>
      <c r="B94" s="26" t="s">
        <v>31</v>
      </c>
      <c r="C94" s="28">
        <v>0.65</v>
      </c>
      <c r="D94" s="28">
        <v>0.8</v>
      </c>
      <c r="E94" s="29">
        <f t="shared" si="10"/>
        <v>123.07692307692308</v>
      </c>
      <c r="F94" s="28">
        <v>0.8</v>
      </c>
      <c r="G94" s="29">
        <f t="shared" si="11"/>
        <v>100</v>
      </c>
      <c r="H94" s="28">
        <v>0.9</v>
      </c>
      <c r="I94" s="29">
        <f t="shared" si="12"/>
        <v>112.5</v>
      </c>
      <c r="J94" s="28">
        <v>0.4</v>
      </c>
      <c r="K94" s="29">
        <f t="shared" si="13"/>
        <v>44.44444444444445</v>
      </c>
    </row>
    <row r="95" spans="1:11" s="2" customFormat="1" ht="12.75">
      <c r="A95" s="59" t="s">
        <v>70</v>
      </c>
      <c r="B95" s="64"/>
      <c r="C95" s="64"/>
      <c r="D95" s="64"/>
      <c r="E95" s="64"/>
      <c r="F95" s="64"/>
      <c r="G95" s="64"/>
      <c r="H95" s="64"/>
      <c r="I95" s="64"/>
      <c r="J95" s="64"/>
      <c r="K95" s="65"/>
    </row>
    <row r="96" spans="1:11" s="2" customFormat="1" ht="12.75">
      <c r="A96" s="30" t="s">
        <v>71</v>
      </c>
      <c r="B96" s="26" t="s">
        <v>24</v>
      </c>
      <c r="C96" s="58">
        <v>170.85</v>
      </c>
      <c r="D96" s="58">
        <v>169.14</v>
      </c>
      <c r="E96" s="29">
        <f>D96/C96*100</f>
        <v>98.99912203687444</v>
      </c>
      <c r="F96" s="58">
        <v>169.29</v>
      </c>
      <c r="G96" s="29">
        <f>F96/D96*100</f>
        <v>100.08868393047182</v>
      </c>
      <c r="H96" s="58">
        <v>169.52</v>
      </c>
      <c r="I96" s="29">
        <f>H96/F96*100</f>
        <v>100.13586153937032</v>
      </c>
      <c r="J96" s="58">
        <v>169.82</v>
      </c>
      <c r="K96" s="29">
        <f>J96/H96*100</f>
        <v>100.1769702689948</v>
      </c>
    </row>
    <row r="97" spans="1:11" s="2" customFormat="1" ht="15.75" customHeight="1">
      <c r="A97" s="30" t="s">
        <v>72</v>
      </c>
      <c r="B97" s="26" t="s">
        <v>29</v>
      </c>
      <c r="C97" s="58">
        <v>247.64</v>
      </c>
      <c r="D97" s="58">
        <v>248.18</v>
      </c>
      <c r="E97" s="29">
        <f>D97/C97*100</f>
        <v>100.21805847197544</v>
      </c>
      <c r="F97" s="58">
        <v>248.58</v>
      </c>
      <c r="G97" s="29">
        <f>F97/D97*100</f>
        <v>100.16117334192924</v>
      </c>
      <c r="H97" s="58">
        <v>248.98</v>
      </c>
      <c r="I97" s="29">
        <f>H97/F97*100</f>
        <v>100.16091399147156</v>
      </c>
      <c r="J97" s="58">
        <v>249.7</v>
      </c>
      <c r="K97" s="29">
        <f>J97/H97*100</f>
        <v>100.28917985380352</v>
      </c>
    </row>
    <row r="98" spans="1:11" s="2" customFormat="1" ht="51">
      <c r="A98" s="30" t="s">
        <v>73</v>
      </c>
      <c r="B98" s="26" t="s">
        <v>74</v>
      </c>
      <c r="C98" s="28">
        <f>10000/C96</f>
        <v>58.5308750365818</v>
      </c>
      <c r="D98" s="28">
        <f>10000/D96</f>
        <v>59.12262031453235</v>
      </c>
      <c r="E98" s="29">
        <f>D98/C98*100</f>
        <v>101.0109968073785</v>
      </c>
      <c r="F98" s="28">
        <f>10000/F96</f>
        <v>59.070234508831</v>
      </c>
      <c r="G98" s="29">
        <f>F98/D98*100</f>
        <v>99.91139464823674</v>
      </c>
      <c r="H98" s="28">
        <f>10000/H96</f>
        <v>58.990089664936285</v>
      </c>
      <c r="I98" s="29">
        <f>H98/F98*100</f>
        <v>99.86432279377063</v>
      </c>
      <c r="J98" s="28">
        <f>10000/J96</f>
        <v>58.885879166175954</v>
      </c>
      <c r="K98" s="29">
        <f>J98/H98*100</f>
        <v>99.82334236250149</v>
      </c>
    </row>
    <row r="99" spans="1:11" s="38" customFormat="1" ht="26.25" customHeight="1">
      <c r="A99" s="33" t="s">
        <v>75</v>
      </c>
      <c r="B99" s="50" t="s">
        <v>24</v>
      </c>
      <c r="C99" s="51">
        <v>3</v>
      </c>
      <c r="D99" s="51">
        <v>3</v>
      </c>
      <c r="E99" s="29">
        <f>D99/C99*100</f>
        <v>100</v>
      </c>
      <c r="F99" s="51">
        <v>3</v>
      </c>
      <c r="G99" s="29">
        <f>F99/D99*100</f>
        <v>100</v>
      </c>
      <c r="H99" s="51">
        <v>3</v>
      </c>
      <c r="I99" s="29">
        <f>H99/F99*100</f>
        <v>100</v>
      </c>
      <c r="J99" s="51">
        <v>3</v>
      </c>
      <c r="K99" s="29">
        <f>J99/H99*100</f>
        <v>100</v>
      </c>
    </row>
    <row r="100" spans="1:11" s="2" customFormat="1" ht="12.75">
      <c r="A100" s="59" t="s">
        <v>0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3"/>
    </row>
    <row r="101" spans="1:11" s="2" customFormat="1" ht="27" customHeight="1">
      <c r="A101" s="30" t="s">
        <v>76</v>
      </c>
      <c r="B101" s="26" t="s">
        <v>20</v>
      </c>
      <c r="C101" s="28">
        <v>0.324</v>
      </c>
      <c r="D101" s="28">
        <v>0.317</v>
      </c>
      <c r="E101" s="29">
        <f>D101/C101*100</f>
        <v>97.8395061728395</v>
      </c>
      <c r="F101" s="28">
        <v>0.32</v>
      </c>
      <c r="G101" s="29">
        <f>F101/D101*100</f>
        <v>100.94637223974763</v>
      </c>
      <c r="H101" s="28">
        <v>0.322</v>
      </c>
      <c r="I101" s="29">
        <f>H101/F101*100</f>
        <v>100.62500000000001</v>
      </c>
      <c r="J101" s="28">
        <v>0.324</v>
      </c>
      <c r="K101" s="29">
        <f>J101/H101*100</f>
        <v>100.62111801242236</v>
      </c>
    </row>
    <row r="102" spans="1:11" s="2" customFormat="1" ht="25.5">
      <c r="A102" s="30" t="s">
        <v>77</v>
      </c>
      <c r="B102" s="26" t="s">
        <v>27</v>
      </c>
      <c r="C102" s="28">
        <f>(0.324-0.016)/C101*100</f>
        <v>95.06172839506173</v>
      </c>
      <c r="D102" s="28">
        <f>(0.317-0.014)/D101*100</f>
        <v>95.58359621451103</v>
      </c>
      <c r="E102" s="29">
        <f>D102/C102*100</f>
        <v>100.54897783604406</v>
      </c>
      <c r="F102" s="28">
        <v>96</v>
      </c>
      <c r="G102" s="29">
        <f>F102/D102*100</f>
        <v>100.43564356435644</v>
      </c>
      <c r="H102" s="28">
        <v>96</v>
      </c>
      <c r="I102" s="29">
        <f>H102/F102*100</f>
        <v>100</v>
      </c>
      <c r="J102" s="28">
        <v>96</v>
      </c>
      <c r="K102" s="29">
        <f>J102/H102*100</f>
        <v>100</v>
      </c>
    </row>
    <row r="103" spans="1:11" s="38" customFormat="1" ht="27" customHeight="1">
      <c r="A103" s="33" t="s">
        <v>123</v>
      </c>
      <c r="B103" s="50" t="s">
        <v>24</v>
      </c>
      <c r="C103" s="29">
        <v>3</v>
      </c>
      <c r="D103" s="29">
        <v>3</v>
      </c>
      <c r="E103" s="29">
        <f>D103/C103*100</f>
        <v>100</v>
      </c>
      <c r="F103" s="29">
        <v>3</v>
      </c>
      <c r="G103" s="29">
        <f>F103/D103*100</f>
        <v>100</v>
      </c>
      <c r="H103" s="29">
        <v>3</v>
      </c>
      <c r="I103" s="29">
        <f>H103/F103*100</f>
        <v>100</v>
      </c>
      <c r="J103" s="29">
        <v>3</v>
      </c>
      <c r="K103" s="29">
        <f>J103/H103*100</f>
        <v>100</v>
      </c>
    </row>
    <row r="104" spans="1:11" s="2" customFormat="1" ht="12.75">
      <c r="A104" s="59" t="s">
        <v>125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5"/>
    </row>
    <row r="105" spans="1:11" s="2" customFormat="1" ht="12.75">
      <c r="A105" s="30" t="s">
        <v>78</v>
      </c>
      <c r="B105" s="35" t="s">
        <v>20</v>
      </c>
      <c r="C105" s="27">
        <v>0.703</v>
      </c>
      <c r="D105" s="27">
        <v>0.729</v>
      </c>
      <c r="E105" s="31">
        <f aca="true" t="shared" si="14" ref="E105:E111">D105/C105*100</f>
        <v>103.69843527738266</v>
      </c>
      <c r="F105" s="27">
        <v>0.73</v>
      </c>
      <c r="G105" s="31">
        <f>F105/D105*100</f>
        <v>100.13717421124828</v>
      </c>
      <c r="H105" s="27">
        <v>0.73</v>
      </c>
      <c r="I105" s="31">
        <f>H105/F105*100</f>
        <v>100</v>
      </c>
      <c r="J105" s="27">
        <v>0.735</v>
      </c>
      <c r="K105" s="32">
        <f aca="true" t="shared" si="15" ref="K105:K111">J105/H105*100</f>
        <v>100.68493150684932</v>
      </c>
    </row>
    <row r="106" spans="1:11" s="3" customFormat="1" ht="14.25" customHeight="1">
      <c r="A106" s="66" t="s">
        <v>126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8"/>
    </row>
    <row r="107" spans="1:11" s="2" customFormat="1" ht="38.25">
      <c r="A107" s="30" t="s">
        <v>1</v>
      </c>
      <c r="B107" s="26" t="s">
        <v>27</v>
      </c>
      <c r="C107" s="28">
        <v>100</v>
      </c>
      <c r="D107" s="28">
        <v>100</v>
      </c>
      <c r="E107" s="29">
        <f t="shared" si="14"/>
        <v>100</v>
      </c>
      <c r="F107" s="28">
        <v>100</v>
      </c>
      <c r="G107" s="29">
        <f>F107/D107*100</f>
        <v>100</v>
      </c>
      <c r="H107" s="28">
        <v>100</v>
      </c>
      <c r="I107" s="29">
        <f>H107/F107*100</f>
        <v>100</v>
      </c>
      <c r="J107" s="28">
        <v>100</v>
      </c>
      <c r="K107" s="29">
        <f t="shared" si="15"/>
        <v>100</v>
      </c>
    </row>
    <row r="108" spans="1:11" s="2" customFormat="1" ht="12.75" customHeight="1">
      <c r="A108" s="59" t="s">
        <v>128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5"/>
    </row>
    <row r="109" spans="1:11" s="2" customFormat="1" ht="39" customHeight="1">
      <c r="A109" s="30" t="s">
        <v>79</v>
      </c>
      <c r="B109" s="26" t="s">
        <v>80</v>
      </c>
      <c r="C109" s="49">
        <v>1.429</v>
      </c>
      <c r="D109" s="49">
        <v>1.508</v>
      </c>
      <c r="E109" s="29">
        <f t="shared" si="14"/>
        <v>105.52834149755073</v>
      </c>
      <c r="F109" s="49">
        <v>1.559</v>
      </c>
      <c r="G109" s="29">
        <f>F109/D109*100</f>
        <v>103.38196286472147</v>
      </c>
      <c r="H109" s="49">
        <v>1.634</v>
      </c>
      <c r="I109" s="29">
        <f>H109/F109*100</f>
        <v>104.81077613855034</v>
      </c>
      <c r="J109" s="49">
        <v>1.685</v>
      </c>
      <c r="K109" s="29">
        <f t="shared" si="15"/>
        <v>103.12117503059977</v>
      </c>
    </row>
    <row r="110" spans="1:11" s="2" customFormat="1" ht="38.25" customHeight="1">
      <c r="A110" s="30" t="s">
        <v>81</v>
      </c>
      <c r="B110" s="26" t="s">
        <v>80</v>
      </c>
      <c r="C110" s="49">
        <v>1.429</v>
      </c>
      <c r="D110" s="49">
        <v>1.508</v>
      </c>
      <c r="E110" s="29">
        <f t="shared" si="14"/>
        <v>105.52834149755073</v>
      </c>
      <c r="F110" s="49">
        <v>1.559</v>
      </c>
      <c r="G110" s="29">
        <f>F110/D110*100</f>
        <v>103.38196286472147</v>
      </c>
      <c r="H110" s="49">
        <v>1.634</v>
      </c>
      <c r="I110" s="29">
        <f>H110/F110*100</f>
        <v>104.81077613855034</v>
      </c>
      <c r="J110" s="49">
        <v>1.685</v>
      </c>
      <c r="K110" s="29">
        <f t="shared" si="15"/>
        <v>103.12117503059977</v>
      </c>
    </row>
    <row r="111" spans="1:11" s="2" customFormat="1" ht="25.5">
      <c r="A111" s="30" t="s">
        <v>82</v>
      </c>
      <c r="B111" s="26" t="s">
        <v>83</v>
      </c>
      <c r="C111" s="46">
        <v>28.78</v>
      </c>
      <c r="D111" s="28">
        <v>28.8</v>
      </c>
      <c r="E111" s="29">
        <f t="shared" si="14"/>
        <v>100.06949270326615</v>
      </c>
      <c r="F111" s="28">
        <v>28.8</v>
      </c>
      <c r="G111" s="29">
        <f>F111/D111*100</f>
        <v>100</v>
      </c>
      <c r="H111" s="28">
        <v>29</v>
      </c>
      <c r="I111" s="29">
        <f>H111/F111*100</f>
        <v>100.69444444444444</v>
      </c>
      <c r="J111" s="28">
        <v>29.02</v>
      </c>
      <c r="K111" s="29">
        <f t="shared" si="15"/>
        <v>100.06896551724138</v>
      </c>
    </row>
    <row r="112" spans="1:11" s="2" customFormat="1" ht="12.75">
      <c r="A112" s="59" t="s">
        <v>127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1"/>
    </row>
    <row r="113" spans="1:11" s="2" customFormat="1" ht="51.75" customHeight="1">
      <c r="A113" s="30" t="s">
        <v>84</v>
      </c>
      <c r="B113" s="26" t="s">
        <v>85</v>
      </c>
      <c r="C113" s="46">
        <v>168</v>
      </c>
      <c r="D113" s="28">
        <v>169</v>
      </c>
      <c r="E113" s="47">
        <f aca="true" t="shared" si="16" ref="E113:E126">D113/C113*100</f>
        <v>100.59523809523809</v>
      </c>
      <c r="F113" s="28">
        <v>169</v>
      </c>
      <c r="G113" s="47">
        <f aca="true" t="shared" si="17" ref="G113:G126">F113/D113*100</f>
        <v>100</v>
      </c>
      <c r="H113" s="28">
        <v>170</v>
      </c>
      <c r="I113" s="29">
        <f aca="true" t="shared" si="18" ref="I113:I126">H113/F113*100</f>
        <v>100.59171597633136</v>
      </c>
      <c r="J113" s="28">
        <v>170</v>
      </c>
      <c r="K113" s="29">
        <f aca="true" t="shared" si="19" ref="K113:K126">J113/H113*100</f>
        <v>100</v>
      </c>
    </row>
    <row r="114" spans="1:11" s="2" customFormat="1" ht="36.75" customHeight="1">
      <c r="A114" s="30" t="s">
        <v>86</v>
      </c>
      <c r="B114" s="26" t="s">
        <v>87</v>
      </c>
      <c r="C114" s="28">
        <v>13</v>
      </c>
      <c r="D114" s="28">
        <v>13</v>
      </c>
      <c r="E114" s="47">
        <f t="shared" si="16"/>
        <v>100</v>
      </c>
      <c r="F114" s="28">
        <v>13</v>
      </c>
      <c r="G114" s="47">
        <f t="shared" si="17"/>
        <v>100</v>
      </c>
      <c r="H114" s="28">
        <v>14</v>
      </c>
      <c r="I114" s="29">
        <f t="shared" si="18"/>
        <v>107.6923076923077</v>
      </c>
      <c r="J114" s="28">
        <v>14</v>
      </c>
      <c r="K114" s="29">
        <f t="shared" si="19"/>
        <v>100</v>
      </c>
    </row>
    <row r="115" spans="1:11" s="2" customFormat="1" ht="38.25">
      <c r="A115" s="30" t="s">
        <v>88</v>
      </c>
      <c r="B115" s="26" t="s">
        <v>87</v>
      </c>
      <c r="C115" s="28">
        <v>16</v>
      </c>
      <c r="D115" s="48">
        <v>16</v>
      </c>
      <c r="E115" s="47">
        <f t="shared" si="16"/>
        <v>100</v>
      </c>
      <c r="F115" s="48">
        <v>16</v>
      </c>
      <c r="G115" s="47">
        <f t="shared" si="17"/>
        <v>100</v>
      </c>
      <c r="H115" s="48">
        <v>16</v>
      </c>
      <c r="I115" s="29">
        <f t="shared" si="18"/>
        <v>100</v>
      </c>
      <c r="J115" s="48">
        <v>16</v>
      </c>
      <c r="K115" s="29">
        <f t="shared" si="19"/>
        <v>100</v>
      </c>
    </row>
    <row r="116" spans="1:11" s="2" customFormat="1" ht="38.25">
      <c r="A116" s="30" t="s">
        <v>89</v>
      </c>
      <c r="B116" s="26" t="s">
        <v>87</v>
      </c>
      <c r="C116" s="28">
        <v>20</v>
      </c>
      <c r="D116" s="28">
        <v>20</v>
      </c>
      <c r="E116" s="47">
        <f t="shared" si="16"/>
        <v>100</v>
      </c>
      <c r="F116" s="28">
        <v>20</v>
      </c>
      <c r="G116" s="47">
        <f t="shared" si="17"/>
        <v>100</v>
      </c>
      <c r="H116" s="28">
        <v>20</v>
      </c>
      <c r="I116" s="29">
        <f t="shared" si="18"/>
        <v>100</v>
      </c>
      <c r="J116" s="28">
        <v>20</v>
      </c>
      <c r="K116" s="29">
        <f t="shared" si="19"/>
        <v>100</v>
      </c>
    </row>
    <row r="117" spans="1:11" s="2" customFormat="1" ht="38.25">
      <c r="A117" s="30" t="s">
        <v>90</v>
      </c>
      <c r="B117" s="26" t="s">
        <v>87</v>
      </c>
      <c r="C117" s="28">
        <v>24</v>
      </c>
      <c r="D117" s="28">
        <v>24</v>
      </c>
      <c r="E117" s="47">
        <f t="shared" si="16"/>
        <v>100</v>
      </c>
      <c r="F117" s="28">
        <v>24</v>
      </c>
      <c r="G117" s="47">
        <f t="shared" si="17"/>
        <v>100</v>
      </c>
      <c r="H117" s="28">
        <v>24</v>
      </c>
      <c r="I117" s="29">
        <f t="shared" si="18"/>
        <v>100</v>
      </c>
      <c r="J117" s="28">
        <v>24</v>
      </c>
      <c r="K117" s="29">
        <f t="shared" si="19"/>
        <v>100</v>
      </c>
    </row>
    <row r="118" spans="1:11" s="2" customFormat="1" ht="51">
      <c r="A118" s="30" t="s">
        <v>91</v>
      </c>
      <c r="B118" s="26" t="s">
        <v>92</v>
      </c>
      <c r="C118" s="28">
        <f>C119/C101</f>
        <v>820.9876543209876</v>
      </c>
      <c r="D118" s="28">
        <f>D119/D101</f>
        <v>839.1167192429021</v>
      </c>
      <c r="E118" s="29">
        <f t="shared" si="16"/>
        <v>102.20820189274447</v>
      </c>
      <c r="F118" s="28">
        <f>F119/F101</f>
        <v>831.25</v>
      </c>
      <c r="G118" s="29">
        <f t="shared" si="17"/>
        <v>99.06250000000001</v>
      </c>
      <c r="H118" s="28">
        <f>H119/H101</f>
        <v>826.0869565217391</v>
      </c>
      <c r="I118" s="29">
        <f t="shared" si="18"/>
        <v>99.37888198757764</v>
      </c>
      <c r="J118" s="28">
        <f>J119/J101</f>
        <v>820.9876543209876</v>
      </c>
      <c r="K118" s="29">
        <f t="shared" si="19"/>
        <v>99.38271604938271</v>
      </c>
    </row>
    <row r="119" spans="1:11" s="2" customFormat="1" ht="25.5" customHeight="1">
      <c r="A119" s="30" t="s">
        <v>93</v>
      </c>
      <c r="B119" s="26" t="s">
        <v>94</v>
      </c>
      <c r="C119" s="28">
        <v>266</v>
      </c>
      <c r="D119" s="28">
        <v>266</v>
      </c>
      <c r="E119" s="29">
        <f t="shared" si="16"/>
        <v>100</v>
      </c>
      <c r="F119" s="28">
        <v>266</v>
      </c>
      <c r="G119" s="29">
        <f t="shared" si="17"/>
        <v>100</v>
      </c>
      <c r="H119" s="28">
        <v>266</v>
      </c>
      <c r="I119" s="29">
        <f t="shared" si="18"/>
        <v>100</v>
      </c>
      <c r="J119" s="28">
        <v>266</v>
      </c>
      <c r="K119" s="29">
        <f t="shared" si="19"/>
        <v>100</v>
      </c>
    </row>
    <row r="120" spans="1:11" s="2" customFormat="1" ht="25.5">
      <c r="A120" s="30" t="s">
        <v>95</v>
      </c>
      <c r="B120" s="26" t="s">
        <v>29</v>
      </c>
      <c r="C120" s="28">
        <v>23</v>
      </c>
      <c r="D120" s="48">
        <v>23</v>
      </c>
      <c r="E120" s="29">
        <f t="shared" si="16"/>
        <v>100</v>
      </c>
      <c r="F120" s="48">
        <v>20</v>
      </c>
      <c r="G120" s="29">
        <f t="shared" si="17"/>
        <v>86.95652173913044</v>
      </c>
      <c r="H120" s="48">
        <v>19</v>
      </c>
      <c r="I120" s="29">
        <f t="shared" si="18"/>
        <v>95</v>
      </c>
      <c r="J120" s="48">
        <v>18</v>
      </c>
      <c r="K120" s="29">
        <f t="shared" si="19"/>
        <v>94.73684210526315</v>
      </c>
    </row>
    <row r="121" spans="1:11" s="2" customFormat="1" ht="39.75" customHeight="1">
      <c r="A121" s="30" t="s">
        <v>96</v>
      </c>
      <c r="B121" s="26" t="s">
        <v>97</v>
      </c>
      <c r="C121" s="28">
        <v>2490</v>
      </c>
      <c r="D121" s="28">
        <v>2492</v>
      </c>
      <c r="E121" s="29">
        <f t="shared" si="16"/>
        <v>100.08032128514057</v>
      </c>
      <c r="F121" s="28">
        <v>2493</v>
      </c>
      <c r="G121" s="29">
        <f t="shared" si="17"/>
        <v>100.04012841091492</v>
      </c>
      <c r="H121" s="28">
        <v>2495</v>
      </c>
      <c r="I121" s="29">
        <f t="shared" si="18"/>
        <v>100.08022462896109</v>
      </c>
      <c r="J121" s="28">
        <v>2497</v>
      </c>
      <c r="K121" s="29">
        <f t="shared" si="19"/>
        <v>100.08016032064128</v>
      </c>
    </row>
    <row r="122" spans="1:11" s="2" customFormat="1" ht="12.75">
      <c r="A122" s="30" t="s">
        <v>98</v>
      </c>
      <c r="B122" s="26" t="s">
        <v>27</v>
      </c>
      <c r="C122" s="28">
        <f>C121/6132*100</f>
        <v>40.60665362035225</v>
      </c>
      <c r="D122" s="28">
        <f>D121/1000/D12*100</f>
        <v>40.56649845352433</v>
      </c>
      <c r="E122" s="29">
        <f t="shared" si="16"/>
        <v>99.90111185422137</v>
      </c>
      <c r="F122" s="28">
        <f>F121/1000/F12*100</f>
        <v>39.90076824583866</v>
      </c>
      <c r="G122" s="29">
        <f t="shared" si="17"/>
        <v>98.3589162657251</v>
      </c>
      <c r="H122" s="28">
        <f>H121/1000/H12*100</f>
        <v>39.84986423893947</v>
      </c>
      <c r="I122" s="29">
        <f t="shared" si="18"/>
        <v>99.87242349173438</v>
      </c>
      <c r="J122" s="28">
        <f>J121/1000/J12*100</f>
        <v>39.83091402137502</v>
      </c>
      <c r="K122" s="29">
        <f t="shared" si="19"/>
        <v>99.95244596706574</v>
      </c>
    </row>
    <row r="123" spans="1:11" s="2" customFormat="1" ht="14.25" customHeight="1">
      <c r="A123" s="59" t="s">
        <v>129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1"/>
    </row>
    <row r="124" spans="1:11" s="2" customFormat="1" ht="25.5">
      <c r="A124" s="30" t="s">
        <v>100</v>
      </c>
      <c r="B124" s="26" t="s">
        <v>24</v>
      </c>
      <c r="C124" s="28">
        <v>5</v>
      </c>
      <c r="D124" s="28">
        <v>5</v>
      </c>
      <c r="E124" s="29">
        <f t="shared" si="16"/>
        <v>100</v>
      </c>
      <c r="F124" s="28">
        <v>5</v>
      </c>
      <c r="G124" s="29">
        <f t="shared" si="17"/>
        <v>100</v>
      </c>
      <c r="H124" s="28">
        <v>5</v>
      </c>
      <c r="I124" s="29">
        <f t="shared" si="18"/>
        <v>100</v>
      </c>
      <c r="J124" s="28">
        <v>5</v>
      </c>
      <c r="K124" s="29">
        <f t="shared" si="19"/>
        <v>100</v>
      </c>
    </row>
    <row r="125" spans="1:11" s="2" customFormat="1" ht="38.25">
      <c r="A125" s="30" t="s">
        <v>101</v>
      </c>
      <c r="B125" s="26" t="s">
        <v>24</v>
      </c>
      <c r="C125" s="28">
        <v>93</v>
      </c>
      <c r="D125" s="28">
        <v>93</v>
      </c>
      <c r="E125" s="29">
        <f t="shared" si="16"/>
        <v>100</v>
      </c>
      <c r="F125" s="28">
        <v>93</v>
      </c>
      <c r="G125" s="29">
        <f t="shared" si="17"/>
        <v>100</v>
      </c>
      <c r="H125" s="28">
        <v>93</v>
      </c>
      <c r="I125" s="29">
        <f t="shared" si="18"/>
        <v>100</v>
      </c>
      <c r="J125" s="28">
        <v>93</v>
      </c>
      <c r="K125" s="29">
        <f t="shared" si="19"/>
        <v>100</v>
      </c>
    </row>
    <row r="126" spans="1:11" s="2" customFormat="1" ht="12.75">
      <c r="A126" s="30" t="s">
        <v>102</v>
      </c>
      <c r="B126" s="26" t="s">
        <v>24</v>
      </c>
      <c r="C126" s="58">
        <v>134.72</v>
      </c>
      <c r="D126" s="58">
        <v>132.87</v>
      </c>
      <c r="E126" s="29">
        <f t="shared" si="16"/>
        <v>98.62678147268409</v>
      </c>
      <c r="F126" s="58">
        <v>132.94</v>
      </c>
      <c r="G126" s="29">
        <f t="shared" si="17"/>
        <v>100.05268307368102</v>
      </c>
      <c r="H126" s="58">
        <v>133.09</v>
      </c>
      <c r="I126" s="29">
        <f t="shared" si="18"/>
        <v>100.11283285692794</v>
      </c>
      <c r="J126" s="58">
        <v>133.24</v>
      </c>
      <c r="K126" s="29">
        <f t="shared" si="19"/>
        <v>100.11270568788038</v>
      </c>
    </row>
    <row r="127" spans="1:11" s="2" customFormat="1" ht="12.75">
      <c r="A127" s="59" t="s">
        <v>2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1"/>
    </row>
    <row r="128" spans="1:11" s="2" customFormat="1" ht="12.75">
      <c r="A128" s="30" t="s">
        <v>103</v>
      </c>
      <c r="B128" s="26" t="s">
        <v>104</v>
      </c>
      <c r="C128" s="28">
        <v>50</v>
      </c>
      <c r="D128" s="28">
        <v>50</v>
      </c>
      <c r="E128" s="29">
        <f>D128/C128*100</f>
        <v>100</v>
      </c>
      <c r="F128" s="28">
        <v>50</v>
      </c>
      <c r="G128" s="29">
        <f>F128/D128*100</f>
        <v>100</v>
      </c>
      <c r="H128" s="28">
        <v>50</v>
      </c>
      <c r="I128" s="29">
        <f>H128/F128*100</f>
        <v>100</v>
      </c>
      <c r="J128" s="28">
        <v>50</v>
      </c>
      <c r="K128" s="29">
        <f>J128/H128*100</f>
        <v>100</v>
      </c>
    </row>
    <row r="129" spans="1:11" s="2" customFormat="1" ht="12.75">
      <c r="A129" s="30" t="s">
        <v>105</v>
      </c>
      <c r="B129" s="26" t="s">
        <v>104</v>
      </c>
      <c r="C129" s="28">
        <v>61</v>
      </c>
      <c r="D129" s="28">
        <v>61</v>
      </c>
      <c r="E129" s="29">
        <f>D129/C129*100</f>
        <v>100</v>
      </c>
      <c r="F129" s="28">
        <v>61</v>
      </c>
      <c r="G129" s="29">
        <f>F129/D129*100</f>
        <v>100</v>
      </c>
      <c r="H129" s="28">
        <v>61</v>
      </c>
      <c r="I129" s="29">
        <f>H129/F129*100</f>
        <v>100</v>
      </c>
      <c r="J129" s="28">
        <v>61</v>
      </c>
      <c r="K129" s="29">
        <f>J129/H129*100</f>
        <v>100</v>
      </c>
    </row>
    <row r="130" spans="1:11" s="2" customFormat="1" ht="15">
      <c r="A130" s="39" t="s">
        <v>99</v>
      </c>
      <c r="B130" s="26"/>
      <c r="C130" s="44"/>
      <c r="D130" s="45"/>
      <c r="E130" s="29"/>
      <c r="F130" s="45"/>
      <c r="G130" s="29"/>
      <c r="H130" s="45"/>
      <c r="I130" s="29"/>
      <c r="J130" s="45"/>
      <c r="K130" s="29"/>
    </row>
    <row r="131" spans="1:11" s="2" customFormat="1" ht="25.5">
      <c r="A131" s="30" t="s">
        <v>106</v>
      </c>
      <c r="B131" s="26" t="s">
        <v>104</v>
      </c>
      <c r="C131" s="28">
        <v>61</v>
      </c>
      <c r="D131" s="28">
        <v>61</v>
      </c>
      <c r="E131" s="29">
        <f aca="true" t="shared" si="20" ref="E131:E136">D131/C131*100</f>
        <v>100</v>
      </c>
      <c r="F131" s="28">
        <v>61</v>
      </c>
      <c r="G131" s="29">
        <f aca="true" t="shared" si="21" ref="G131:G136">F131/D131*100</f>
        <v>100</v>
      </c>
      <c r="H131" s="28">
        <v>61</v>
      </c>
      <c r="I131" s="29">
        <f aca="true" t="shared" si="22" ref="I131:I136">H131/F131*100</f>
        <v>100</v>
      </c>
      <c r="J131" s="28">
        <v>61</v>
      </c>
      <c r="K131" s="29">
        <f aca="true" t="shared" si="23" ref="K131:K136">J131/H131*100</f>
        <v>100</v>
      </c>
    </row>
    <row r="132" spans="1:11" s="2" customFormat="1" ht="25.5">
      <c r="A132" s="30" t="s">
        <v>107</v>
      </c>
      <c r="B132" s="26" t="s">
        <v>104</v>
      </c>
      <c r="C132" s="28">
        <v>55.74</v>
      </c>
      <c r="D132" s="28">
        <v>55.74</v>
      </c>
      <c r="E132" s="29">
        <f t="shared" si="20"/>
        <v>100</v>
      </c>
      <c r="F132" s="28">
        <v>55.74</v>
      </c>
      <c r="G132" s="29">
        <f t="shared" si="21"/>
        <v>100</v>
      </c>
      <c r="H132" s="28">
        <v>55.74</v>
      </c>
      <c r="I132" s="29">
        <f t="shared" si="22"/>
        <v>100</v>
      </c>
      <c r="J132" s="28">
        <v>55.74</v>
      </c>
      <c r="K132" s="29">
        <f t="shared" si="23"/>
        <v>100</v>
      </c>
    </row>
    <row r="133" spans="1:11" s="2" customFormat="1" ht="12.75">
      <c r="A133" s="30" t="s">
        <v>5</v>
      </c>
      <c r="B133" s="26" t="s">
        <v>104</v>
      </c>
      <c r="C133" s="28">
        <v>37.4</v>
      </c>
      <c r="D133" s="28">
        <v>37.4</v>
      </c>
      <c r="E133" s="29">
        <f t="shared" si="20"/>
        <v>100</v>
      </c>
      <c r="F133" s="28">
        <v>37.4</v>
      </c>
      <c r="G133" s="29">
        <f t="shared" si="21"/>
        <v>100</v>
      </c>
      <c r="H133" s="28">
        <v>37.4</v>
      </c>
      <c r="I133" s="29">
        <f t="shared" si="22"/>
        <v>100</v>
      </c>
      <c r="J133" s="28">
        <v>37.4</v>
      </c>
      <c r="K133" s="29">
        <f t="shared" si="23"/>
        <v>100</v>
      </c>
    </row>
    <row r="134" spans="1:11" s="2" customFormat="1" ht="38.25">
      <c r="A134" s="30" t="s">
        <v>108</v>
      </c>
      <c r="B134" s="26" t="s">
        <v>27</v>
      </c>
      <c r="C134" s="28">
        <v>87.6</v>
      </c>
      <c r="D134" s="28">
        <v>87.7</v>
      </c>
      <c r="E134" s="29">
        <f t="shared" si="20"/>
        <v>100.11415525114155</v>
      </c>
      <c r="F134" s="28">
        <v>87.8</v>
      </c>
      <c r="G134" s="29">
        <f t="shared" si="21"/>
        <v>100.1140250855188</v>
      </c>
      <c r="H134" s="28">
        <v>88</v>
      </c>
      <c r="I134" s="29">
        <f t="shared" si="22"/>
        <v>100.22779043280184</v>
      </c>
      <c r="J134" s="28">
        <v>88</v>
      </c>
      <c r="K134" s="29">
        <f t="shared" si="23"/>
        <v>100</v>
      </c>
    </row>
    <row r="135" spans="1:11" s="2" customFormat="1" ht="38.25">
      <c r="A135" s="30" t="s">
        <v>109</v>
      </c>
      <c r="B135" s="26" t="s">
        <v>97</v>
      </c>
      <c r="C135" s="28">
        <v>639.2</v>
      </c>
      <c r="D135" s="28">
        <v>639.9</v>
      </c>
      <c r="E135" s="29">
        <f t="shared" si="20"/>
        <v>100.10951188986232</v>
      </c>
      <c r="F135" s="28">
        <v>640.5</v>
      </c>
      <c r="G135" s="29">
        <f t="shared" si="21"/>
        <v>100.09376465072668</v>
      </c>
      <c r="H135" s="28">
        <v>641.8</v>
      </c>
      <c r="I135" s="29">
        <f t="shared" si="22"/>
        <v>100.20296643247461</v>
      </c>
      <c r="J135" s="28">
        <v>641.8</v>
      </c>
      <c r="K135" s="29">
        <f t="shared" si="23"/>
        <v>100</v>
      </c>
    </row>
    <row r="136" spans="1:11" s="2" customFormat="1" ht="50.25" customHeight="1">
      <c r="A136" s="30" t="s">
        <v>110</v>
      </c>
      <c r="B136" s="26" t="s">
        <v>111</v>
      </c>
      <c r="C136" s="28">
        <v>40.3</v>
      </c>
      <c r="D136" s="28">
        <v>40.4</v>
      </c>
      <c r="E136" s="29">
        <f t="shared" si="20"/>
        <v>100.2481389578164</v>
      </c>
      <c r="F136" s="28">
        <v>40.5</v>
      </c>
      <c r="G136" s="29">
        <f t="shared" si="21"/>
        <v>100.24752475247524</v>
      </c>
      <c r="H136" s="28">
        <v>40.6</v>
      </c>
      <c r="I136" s="29">
        <f t="shared" si="22"/>
        <v>100.24691358024691</v>
      </c>
      <c r="J136" s="28">
        <v>40.6</v>
      </c>
      <c r="K136" s="29">
        <f t="shared" si="23"/>
        <v>100</v>
      </c>
    </row>
    <row r="137" spans="1:11" s="2" customFormat="1" ht="12.75">
      <c r="A137" s="59" t="s">
        <v>112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1"/>
    </row>
    <row r="138" spans="1:11" s="2" customFormat="1" ht="25.5">
      <c r="A138" s="41" t="s">
        <v>113</v>
      </c>
      <c r="B138" s="26" t="s">
        <v>104</v>
      </c>
      <c r="C138" s="28">
        <v>2.236</v>
      </c>
      <c r="D138" s="28">
        <v>2.3</v>
      </c>
      <c r="E138" s="29">
        <f>D138/C138*100</f>
        <v>102.86225402504469</v>
      </c>
      <c r="F138" s="28">
        <v>1.5</v>
      </c>
      <c r="G138" s="29">
        <f>F138/D138*100</f>
        <v>65.21739130434783</v>
      </c>
      <c r="H138" s="28">
        <v>0</v>
      </c>
      <c r="I138" s="29">
        <f>H138/F138*100</f>
        <v>0</v>
      </c>
      <c r="J138" s="28">
        <v>0</v>
      </c>
      <c r="K138" s="29" t="e">
        <f>J138/H138*100</f>
        <v>#DIV/0!</v>
      </c>
    </row>
    <row r="139" spans="1:11" s="2" customFormat="1" ht="12.75">
      <c r="A139" s="42" t="s">
        <v>139</v>
      </c>
      <c r="B139" s="26" t="s">
        <v>104</v>
      </c>
      <c r="C139" s="28">
        <v>0</v>
      </c>
      <c r="D139" s="28">
        <v>0.9</v>
      </c>
      <c r="E139" s="29">
        <v>0</v>
      </c>
      <c r="F139" s="28">
        <v>1.2</v>
      </c>
      <c r="G139" s="29">
        <f>F139/D139*100</f>
        <v>133.33333333333331</v>
      </c>
      <c r="H139" s="28">
        <v>0.5</v>
      </c>
      <c r="I139" s="29">
        <f>H139/F139*100</f>
        <v>41.66666666666667</v>
      </c>
      <c r="J139" s="28">
        <v>0.5</v>
      </c>
      <c r="K139" s="29">
        <f>J139/H139*100</f>
        <v>100</v>
      </c>
    </row>
    <row r="140" spans="1:11" s="2" customFormat="1" ht="12.75">
      <c r="A140" s="42" t="s">
        <v>114</v>
      </c>
      <c r="B140" s="26" t="s">
        <v>115</v>
      </c>
      <c r="C140" s="28">
        <v>270</v>
      </c>
      <c r="D140" s="28">
        <v>270</v>
      </c>
      <c r="E140" s="29">
        <f>D140/C140*100</f>
        <v>100</v>
      </c>
      <c r="F140" s="28">
        <v>270</v>
      </c>
      <c r="G140" s="29">
        <f>F140/D140*100</f>
        <v>100</v>
      </c>
      <c r="H140" s="28">
        <v>270</v>
      </c>
      <c r="I140" s="29">
        <f>H140/F140*100</f>
        <v>100</v>
      </c>
      <c r="J140" s="28">
        <v>270</v>
      </c>
      <c r="K140" s="29">
        <f>J140/H140*100</f>
        <v>100</v>
      </c>
    </row>
    <row r="141" spans="1:11" s="2" customFormat="1" ht="25.5">
      <c r="A141" s="43" t="s">
        <v>116</v>
      </c>
      <c r="B141" s="26" t="s">
        <v>115</v>
      </c>
      <c r="C141" s="28">
        <v>100</v>
      </c>
      <c r="D141" s="28">
        <v>40</v>
      </c>
      <c r="E141" s="29">
        <f>D141/C141*100</f>
        <v>40</v>
      </c>
      <c r="F141" s="28">
        <v>100</v>
      </c>
      <c r="G141" s="29">
        <f>F141/D141*100</f>
        <v>250</v>
      </c>
      <c r="H141" s="28">
        <v>100</v>
      </c>
      <c r="I141" s="29">
        <f>H141/F141*100</f>
        <v>100</v>
      </c>
      <c r="J141" s="28">
        <v>100</v>
      </c>
      <c r="K141" s="29">
        <f>J141/H141*100</f>
        <v>100</v>
      </c>
    </row>
    <row r="142" spans="1:10" s="15" customFormat="1" ht="15">
      <c r="A142" s="12"/>
      <c r="B142" s="12"/>
      <c r="C142" s="13"/>
      <c r="D142" s="13"/>
      <c r="E142" s="14"/>
      <c r="F142" s="13"/>
      <c r="H142" s="16"/>
      <c r="J142" s="16"/>
    </row>
    <row r="143" spans="1:11" s="15" customFormat="1" ht="12.75">
      <c r="A143" s="69" t="s">
        <v>119</v>
      </c>
      <c r="B143" s="69"/>
      <c r="C143" s="69"/>
      <c r="D143" s="69"/>
      <c r="E143" s="69"/>
      <c r="F143" s="1"/>
      <c r="G143" s="1"/>
      <c r="H143" s="1"/>
      <c r="I143" s="70" t="s">
        <v>132</v>
      </c>
      <c r="J143" s="70"/>
      <c r="K143" s="70"/>
    </row>
    <row r="144" spans="1:11" s="15" customFormat="1" ht="12.75">
      <c r="A144" s="69"/>
      <c r="B144" s="69"/>
      <c r="C144" s="69"/>
      <c r="D144" s="69"/>
      <c r="E144" s="69"/>
      <c r="F144" s="1"/>
      <c r="G144" s="1"/>
      <c r="H144" s="1"/>
      <c r="I144" s="70"/>
      <c r="J144" s="70"/>
      <c r="K144" s="70"/>
    </row>
    <row r="145" spans="1:11" s="15" customFormat="1" ht="12.75">
      <c r="A145" s="69"/>
      <c r="B145" s="69"/>
      <c r="C145" s="69"/>
      <c r="D145" s="69"/>
      <c r="E145" s="69"/>
      <c r="F145" s="1"/>
      <c r="G145" s="1"/>
      <c r="H145" s="1"/>
      <c r="I145" s="70"/>
      <c r="J145" s="70"/>
      <c r="K145" s="70"/>
    </row>
    <row r="146" spans="1:10" s="15" customFormat="1" ht="15">
      <c r="A146" s="12"/>
      <c r="B146" s="12"/>
      <c r="C146" s="13"/>
      <c r="D146" s="13"/>
      <c r="E146" s="14"/>
      <c r="F146" s="13"/>
      <c r="H146" s="16"/>
      <c r="J146" s="16"/>
    </row>
    <row r="147" spans="1:10" s="15" customFormat="1" ht="15">
      <c r="A147" s="12"/>
      <c r="B147" s="12"/>
      <c r="C147" s="17"/>
      <c r="D147" s="18"/>
      <c r="F147" s="18"/>
      <c r="H147" s="16"/>
      <c r="J147" s="16"/>
    </row>
    <row r="148" spans="1:10" s="15" customFormat="1" ht="15">
      <c r="A148" s="12"/>
      <c r="B148" s="12"/>
      <c r="C148" s="17"/>
      <c r="D148" s="18"/>
      <c r="F148" s="18"/>
      <c r="H148" s="16"/>
      <c r="J148" s="16"/>
    </row>
    <row r="149" spans="1:10" s="15" customFormat="1" ht="15">
      <c r="A149" s="12"/>
      <c r="B149" s="12"/>
      <c r="C149" s="17"/>
      <c r="D149" s="18"/>
      <c r="F149" s="18"/>
      <c r="H149" s="16"/>
      <c r="J149" s="16"/>
    </row>
    <row r="150" spans="1:10" s="15" customFormat="1" ht="15">
      <c r="A150" s="12"/>
      <c r="B150" s="12"/>
      <c r="C150" s="17"/>
      <c r="D150" s="18"/>
      <c r="F150" s="18"/>
      <c r="H150" s="16"/>
      <c r="J150" s="16"/>
    </row>
    <row r="151" spans="1:10" s="15" customFormat="1" ht="15">
      <c r="A151" s="12"/>
      <c r="B151" s="12"/>
      <c r="C151" s="17"/>
      <c r="D151" s="18"/>
      <c r="F151" s="18"/>
      <c r="H151" s="16"/>
      <c r="J151" s="16"/>
    </row>
    <row r="152" spans="1:10" s="15" customFormat="1" ht="15">
      <c r="A152" s="12"/>
      <c r="B152" s="12"/>
      <c r="C152" s="17"/>
      <c r="D152" s="18"/>
      <c r="F152" s="18"/>
      <c r="H152" s="16"/>
      <c r="J152" s="16"/>
    </row>
    <row r="153" spans="1:10" s="15" customFormat="1" ht="15">
      <c r="A153" s="12"/>
      <c r="B153" s="12"/>
      <c r="C153" s="17"/>
      <c r="D153" s="18"/>
      <c r="F153" s="18"/>
      <c r="H153" s="16"/>
      <c r="J153" s="16"/>
    </row>
    <row r="154" spans="1:10" s="15" customFormat="1" ht="15">
      <c r="A154" s="12"/>
      <c r="B154" s="12"/>
      <c r="C154" s="17"/>
      <c r="D154" s="18"/>
      <c r="F154" s="18"/>
      <c r="H154" s="16"/>
      <c r="J154" s="16"/>
    </row>
    <row r="155" spans="1:10" s="15" customFormat="1" ht="15">
      <c r="A155" s="12"/>
      <c r="B155" s="12"/>
      <c r="C155" s="17"/>
      <c r="D155" s="18"/>
      <c r="F155" s="18"/>
      <c r="H155" s="16"/>
      <c r="J155" s="16"/>
    </row>
    <row r="156" spans="1:10" s="15" customFormat="1" ht="15">
      <c r="A156" s="12"/>
      <c r="B156" s="12"/>
      <c r="C156" s="17"/>
      <c r="D156" s="18"/>
      <c r="F156" s="18"/>
      <c r="H156" s="16"/>
      <c r="J156" s="16"/>
    </row>
    <row r="157" spans="1:10" s="15" customFormat="1" ht="15">
      <c r="A157" s="12"/>
      <c r="B157" s="12"/>
      <c r="C157" s="17"/>
      <c r="D157" s="18"/>
      <c r="F157" s="18"/>
      <c r="H157" s="16"/>
      <c r="J157" s="16"/>
    </row>
    <row r="158" spans="1:10" s="15" customFormat="1" ht="15">
      <c r="A158" s="12"/>
      <c r="B158" s="12"/>
      <c r="C158" s="17"/>
      <c r="D158" s="18"/>
      <c r="F158" s="18"/>
      <c r="H158" s="16"/>
      <c r="J158" s="16"/>
    </row>
    <row r="159" spans="1:10" s="15" customFormat="1" ht="15">
      <c r="A159" s="12"/>
      <c r="B159" s="12"/>
      <c r="C159" s="17"/>
      <c r="D159" s="18"/>
      <c r="F159" s="18"/>
      <c r="H159" s="16"/>
      <c r="J159" s="16"/>
    </row>
    <row r="160" spans="1:10" s="15" customFormat="1" ht="15">
      <c r="A160" s="12"/>
      <c r="B160" s="12"/>
      <c r="C160" s="17"/>
      <c r="D160" s="18"/>
      <c r="F160" s="18"/>
      <c r="H160" s="16"/>
      <c r="J160" s="16"/>
    </row>
    <row r="161" spans="1:10" s="15" customFormat="1" ht="15">
      <c r="A161" s="12"/>
      <c r="B161" s="12"/>
      <c r="C161" s="17"/>
      <c r="D161" s="18"/>
      <c r="F161" s="18"/>
      <c r="H161" s="16"/>
      <c r="J161" s="16"/>
    </row>
    <row r="162" spans="1:10" s="15" customFormat="1" ht="15">
      <c r="A162" s="12"/>
      <c r="B162" s="12"/>
      <c r="C162" s="17"/>
      <c r="D162" s="18"/>
      <c r="F162" s="18"/>
      <c r="H162" s="16"/>
      <c r="J162" s="16"/>
    </row>
    <row r="163" spans="1:10" s="15" customFormat="1" ht="15">
      <c r="A163" s="12"/>
      <c r="B163" s="12"/>
      <c r="C163" s="17"/>
      <c r="D163" s="18"/>
      <c r="F163" s="18"/>
      <c r="H163" s="16"/>
      <c r="J163" s="16"/>
    </row>
    <row r="164" spans="1:10" s="15" customFormat="1" ht="15">
      <c r="A164" s="12"/>
      <c r="B164" s="12"/>
      <c r="C164" s="17"/>
      <c r="D164" s="18"/>
      <c r="F164" s="18"/>
      <c r="H164" s="16"/>
      <c r="J164" s="16"/>
    </row>
    <row r="165" spans="1:10" s="15" customFormat="1" ht="15">
      <c r="A165" s="12"/>
      <c r="B165" s="12"/>
      <c r="C165" s="17"/>
      <c r="D165" s="18"/>
      <c r="F165" s="18"/>
      <c r="H165" s="16"/>
      <c r="J165" s="16"/>
    </row>
    <row r="166" spans="1:10" s="15" customFormat="1" ht="15">
      <c r="A166" s="12"/>
      <c r="B166" s="12"/>
      <c r="C166" s="17"/>
      <c r="D166" s="18"/>
      <c r="F166" s="18"/>
      <c r="H166" s="16"/>
      <c r="J166" s="16"/>
    </row>
    <row r="167" spans="1:10" s="15" customFormat="1" ht="15">
      <c r="A167" s="12"/>
      <c r="B167" s="12"/>
      <c r="C167" s="17"/>
      <c r="D167" s="18"/>
      <c r="F167" s="18"/>
      <c r="H167" s="16"/>
      <c r="J167" s="16"/>
    </row>
    <row r="168" spans="1:10" s="15" customFormat="1" ht="15">
      <c r="A168" s="12"/>
      <c r="B168" s="12"/>
      <c r="C168" s="17"/>
      <c r="D168" s="18"/>
      <c r="F168" s="18"/>
      <c r="H168" s="16"/>
      <c r="J168" s="16"/>
    </row>
    <row r="169" spans="1:10" s="15" customFormat="1" ht="15">
      <c r="A169" s="12"/>
      <c r="B169" s="12"/>
      <c r="C169" s="17"/>
      <c r="D169" s="18"/>
      <c r="F169" s="18"/>
      <c r="H169" s="16"/>
      <c r="J169" s="16"/>
    </row>
    <row r="170" spans="1:10" s="15" customFormat="1" ht="15">
      <c r="A170" s="12"/>
      <c r="B170" s="12"/>
      <c r="C170" s="17"/>
      <c r="D170" s="18"/>
      <c r="F170" s="18"/>
      <c r="H170" s="16"/>
      <c r="J170" s="16"/>
    </row>
    <row r="171" spans="1:10" s="15" customFormat="1" ht="15">
      <c r="A171" s="12"/>
      <c r="B171" s="12"/>
      <c r="C171" s="17"/>
      <c r="D171" s="18"/>
      <c r="F171" s="18"/>
      <c r="H171" s="16"/>
      <c r="J171" s="16"/>
    </row>
    <row r="172" spans="1:10" s="15" customFormat="1" ht="15">
      <c r="A172" s="12"/>
      <c r="B172" s="12"/>
      <c r="C172" s="17"/>
      <c r="D172" s="18"/>
      <c r="F172" s="18"/>
      <c r="H172" s="16"/>
      <c r="J172" s="16"/>
    </row>
    <row r="173" spans="1:10" s="15" customFormat="1" ht="15">
      <c r="A173" s="12"/>
      <c r="B173" s="12"/>
      <c r="C173" s="17"/>
      <c r="D173" s="18"/>
      <c r="F173" s="18"/>
      <c r="H173" s="16"/>
      <c r="J173" s="16"/>
    </row>
    <row r="174" spans="1:10" s="15" customFormat="1" ht="15">
      <c r="A174" s="12"/>
      <c r="B174" s="12"/>
      <c r="C174" s="17"/>
      <c r="D174" s="18"/>
      <c r="F174" s="18"/>
      <c r="H174" s="16"/>
      <c r="J174" s="16"/>
    </row>
    <row r="175" spans="1:10" s="15" customFormat="1" ht="15">
      <c r="A175" s="12"/>
      <c r="B175" s="12"/>
      <c r="C175" s="17"/>
      <c r="D175" s="18"/>
      <c r="F175" s="18"/>
      <c r="H175" s="16"/>
      <c r="J175" s="16"/>
    </row>
    <row r="176" spans="1:10" s="15" customFormat="1" ht="15">
      <c r="A176" s="12"/>
      <c r="B176" s="12"/>
      <c r="C176" s="17"/>
      <c r="D176" s="18"/>
      <c r="F176" s="18"/>
      <c r="H176" s="16"/>
      <c r="J176" s="16"/>
    </row>
    <row r="177" spans="1:10" s="15" customFormat="1" ht="15">
      <c r="A177" s="12"/>
      <c r="B177" s="12"/>
      <c r="C177" s="17"/>
      <c r="D177" s="18"/>
      <c r="F177" s="18"/>
      <c r="H177" s="16"/>
      <c r="J177" s="16"/>
    </row>
    <row r="178" spans="1:10" s="15" customFormat="1" ht="15">
      <c r="A178" s="12"/>
      <c r="B178" s="12"/>
      <c r="C178" s="17"/>
      <c r="D178" s="18"/>
      <c r="F178" s="18"/>
      <c r="H178" s="16"/>
      <c r="J178" s="16"/>
    </row>
    <row r="179" spans="1:10" s="15" customFormat="1" ht="15">
      <c r="A179" s="12"/>
      <c r="B179" s="12"/>
      <c r="C179" s="17"/>
      <c r="D179" s="18"/>
      <c r="F179" s="18"/>
      <c r="H179" s="16"/>
      <c r="J179" s="16"/>
    </row>
    <row r="180" spans="1:10" s="15" customFormat="1" ht="15">
      <c r="A180" s="12"/>
      <c r="B180" s="12"/>
      <c r="C180" s="17"/>
      <c r="D180" s="18"/>
      <c r="F180" s="18"/>
      <c r="H180" s="16"/>
      <c r="J180" s="16"/>
    </row>
    <row r="181" spans="1:10" s="15" customFormat="1" ht="15">
      <c r="A181" s="12"/>
      <c r="B181" s="12"/>
      <c r="C181" s="17"/>
      <c r="D181" s="18"/>
      <c r="F181" s="18"/>
      <c r="H181" s="16"/>
      <c r="J181" s="16"/>
    </row>
    <row r="182" spans="1:10" s="15" customFormat="1" ht="15">
      <c r="A182" s="12"/>
      <c r="B182" s="12"/>
      <c r="C182" s="17"/>
      <c r="D182" s="18"/>
      <c r="F182" s="18"/>
      <c r="H182" s="16"/>
      <c r="J182" s="16"/>
    </row>
    <row r="183" spans="1:10" s="15" customFormat="1" ht="15">
      <c r="A183" s="12"/>
      <c r="B183" s="12"/>
      <c r="C183" s="17"/>
      <c r="D183" s="18"/>
      <c r="F183" s="18"/>
      <c r="H183" s="16"/>
      <c r="J183" s="16"/>
    </row>
    <row r="184" spans="1:10" s="15" customFormat="1" ht="15">
      <c r="A184" s="12"/>
      <c r="B184" s="12"/>
      <c r="C184" s="17"/>
      <c r="D184" s="18"/>
      <c r="F184" s="18"/>
      <c r="H184" s="16"/>
      <c r="J184" s="16"/>
    </row>
    <row r="185" spans="1:10" s="15" customFormat="1" ht="15">
      <c r="A185" s="12"/>
      <c r="B185" s="12"/>
      <c r="C185" s="17"/>
      <c r="D185" s="18"/>
      <c r="F185" s="18"/>
      <c r="H185" s="16"/>
      <c r="J185" s="16"/>
    </row>
    <row r="186" spans="1:10" s="15" customFormat="1" ht="15">
      <c r="A186" s="12"/>
      <c r="B186" s="12"/>
      <c r="C186" s="17"/>
      <c r="D186" s="18"/>
      <c r="F186" s="18"/>
      <c r="H186" s="16"/>
      <c r="J186" s="16"/>
    </row>
    <row r="187" spans="1:10" s="15" customFormat="1" ht="15">
      <c r="A187" s="12"/>
      <c r="B187" s="12"/>
      <c r="C187" s="17"/>
      <c r="D187" s="18"/>
      <c r="F187" s="18"/>
      <c r="H187" s="16"/>
      <c r="J187" s="16"/>
    </row>
    <row r="188" spans="1:10" s="15" customFormat="1" ht="15">
      <c r="A188" s="12"/>
      <c r="B188" s="12"/>
      <c r="C188" s="17"/>
      <c r="D188" s="18"/>
      <c r="F188" s="18"/>
      <c r="H188" s="16"/>
      <c r="J188" s="16"/>
    </row>
    <row r="189" spans="1:10" s="15" customFormat="1" ht="15">
      <c r="A189" s="12"/>
      <c r="B189" s="12"/>
      <c r="C189" s="17"/>
      <c r="D189" s="18"/>
      <c r="F189" s="18"/>
      <c r="H189" s="16"/>
      <c r="J189" s="16"/>
    </row>
    <row r="190" spans="1:10" s="15" customFormat="1" ht="15">
      <c r="A190" s="12"/>
      <c r="B190" s="12"/>
      <c r="C190" s="17"/>
      <c r="D190" s="18"/>
      <c r="F190" s="18"/>
      <c r="H190" s="16"/>
      <c r="J190" s="16"/>
    </row>
    <row r="191" spans="1:10" s="15" customFormat="1" ht="15">
      <c r="A191" s="12"/>
      <c r="B191" s="12"/>
      <c r="C191" s="17"/>
      <c r="D191" s="18"/>
      <c r="F191" s="18"/>
      <c r="H191" s="16"/>
      <c r="J191" s="16"/>
    </row>
    <row r="192" spans="1:10" s="15" customFormat="1" ht="15">
      <c r="A192" s="12"/>
      <c r="B192" s="12"/>
      <c r="C192" s="17"/>
      <c r="D192" s="18"/>
      <c r="F192" s="18"/>
      <c r="H192" s="16"/>
      <c r="J192" s="16"/>
    </row>
    <row r="193" spans="1:10" s="15" customFormat="1" ht="15">
      <c r="A193" s="12"/>
      <c r="B193" s="12"/>
      <c r="C193" s="17"/>
      <c r="D193" s="18"/>
      <c r="F193" s="18"/>
      <c r="H193" s="16"/>
      <c r="J193" s="16"/>
    </row>
    <row r="194" spans="1:10" s="15" customFormat="1" ht="15">
      <c r="A194" s="12"/>
      <c r="B194" s="12"/>
      <c r="C194" s="17"/>
      <c r="D194" s="18"/>
      <c r="F194" s="18"/>
      <c r="H194" s="16"/>
      <c r="J194" s="16"/>
    </row>
    <row r="195" spans="1:10" s="15" customFormat="1" ht="15">
      <c r="A195" s="12"/>
      <c r="B195" s="12"/>
      <c r="C195" s="17"/>
      <c r="D195" s="18"/>
      <c r="F195" s="18"/>
      <c r="H195" s="16"/>
      <c r="J195" s="16"/>
    </row>
    <row r="196" spans="1:10" s="15" customFormat="1" ht="15">
      <c r="A196" s="12"/>
      <c r="B196" s="12"/>
      <c r="C196" s="17"/>
      <c r="D196" s="18"/>
      <c r="F196" s="18"/>
      <c r="H196" s="16"/>
      <c r="J196" s="16"/>
    </row>
    <row r="197" spans="1:10" s="15" customFormat="1" ht="15">
      <c r="A197" s="12"/>
      <c r="B197" s="12"/>
      <c r="C197" s="17"/>
      <c r="D197" s="18"/>
      <c r="F197" s="18"/>
      <c r="H197" s="16"/>
      <c r="J197" s="16"/>
    </row>
    <row r="198" spans="1:10" s="15" customFormat="1" ht="15">
      <c r="A198" s="12"/>
      <c r="B198" s="12"/>
      <c r="C198" s="17"/>
      <c r="D198" s="18"/>
      <c r="F198" s="18"/>
      <c r="H198" s="16"/>
      <c r="J198" s="16"/>
    </row>
    <row r="199" spans="1:10" s="15" customFormat="1" ht="15">
      <c r="A199" s="12"/>
      <c r="B199" s="12"/>
      <c r="C199" s="17"/>
      <c r="D199" s="18"/>
      <c r="F199" s="18"/>
      <c r="H199" s="16"/>
      <c r="J199" s="16"/>
    </row>
    <row r="200" spans="1:10" s="15" customFormat="1" ht="15">
      <c r="A200" s="12"/>
      <c r="B200" s="12"/>
      <c r="C200" s="17"/>
      <c r="D200" s="18"/>
      <c r="F200" s="18"/>
      <c r="H200" s="16"/>
      <c r="J200" s="16"/>
    </row>
    <row r="201" spans="1:10" s="15" customFormat="1" ht="15">
      <c r="A201" s="12"/>
      <c r="B201" s="12"/>
      <c r="C201" s="17"/>
      <c r="D201" s="18"/>
      <c r="F201" s="18"/>
      <c r="H201" s="16"/>
      <c r="J201" s="16"/>
    </row>
    <row r="202" spans="1:10" s="15" customFormat="1" ht="15">
      <c r="A202" s="12"/>
      <c r="B202" s="12"/>
      <c r="C202" s="17"/>
      <c r="D202" s="18"/>
      <c r="F202" s="18"/>
      <c r="H202" s="16"/>
      <c r="J202" s="16"/>
    </row>
    <row r="203" spans="1:10" s="15" customFormat="1" ht="15">
      <c r="A203" s="12"/>
      <c r="B203" s="12"/>
      <c r="C203" s="17"/>
      <c r="D203" s="18"/>
      <c r="F203" s="18"/>
      <c r="H203" s="16"/>
      <c r="J203" s="16"/>
    </row>
    <row r="204" spans="1:10" s="15" customFormat="1" ht="15">
      <c r="A204" s="12"/>
      <c r="B204" s="12"/>
      <c r="C204" s="17"/>
      <c r="D204" s="18"/>
      <c r="F204" s="18"/>
      <c r="H204" s="16"/>
      <c r="J204" s="16"/>
    </row>
    <row r="205" spans="1:10" s="15" customFormat="1" ht="15">
      <c r="A205" s="12"/>
      <c r="B205" s="12"/>
      <c r="C205" s="17"/>
      <c r="D205" s="18"/>
      <c r="F205" s="18"/>
      <c r="H205" s="16"/>
      <c r="J205" s="16"/>
    </row>
    <row r="206" spans="1:10" s="15" customFormat="1" ht="15">
      <c r="A206" s="12"/>
      <c r="B206" s="12"/>
      <c r="C206" s="17"/>
      <c r="D206" s="18"/>
      <c r="F206" s="18"/>
      <c r="H206" s="16"/>
      <c r="J206" s="16"/>
    </row>
    <row r="207" spans="1:10" s="15" customFormat="1" ht="15">
      <c r="A207" s="12"/>
      <c r="B207" s="12"/>
      <c r="C207" s="17"/>
      <c r="D207" s="18"/>
      <c r="F207" s="18"/>
      <c r="H207" s="16"/>
      <c r="J207" s="16"/>
    </row>
    <row r="208" spans="1:10" s="15" customFormat="1" ht="15">
      <c r="A208" s="12"/>
      <c r="B208" s="12"/>
      <c r="C208" s="17"/>
      <c r="D208" s="18"/>
      <c r="F208" s="18"/>
      <c r="H208" s="16"/>
      <c r="J208" s="16"/>
    </row>
    <row r="209" spans="1:10" s="15" customFormat="1" ht="15">
      <c r="A209" s="12"/>
      <c r="B209" s="12"/>
      <c r="C209" s="17"/>
      <c r="D209" s="18"/>
      <c r="F209" s="18"/>
      <c r="H209" s="16"/>
      <c r="J209" s="16"/>
    </row>
    <row r="210" spans="1:10" s="15" customFormat="1" ht="15">
      <c r="A210" s="12"/>
      <c r="B210" s="12"/>
      <c r="C210" s="17"/>
      <c r="D210" s="18"/>
      <c r="F210" s="18"/>
      <c r="H210" s="16"/>
      <c r="J210" s="16"/>
    </row>
    <row r="211" spans="1:10" s="15" customFormat="1" ht="15">
      <c r="A211" s="12"/>
      <c r="B211" s="12"/>
      <c r="C211" s="17"/>
      <c r="D211" s="18"/>
      <c r="F211" s="18"/>
      <c r="H211" s="16"/>
      <c r="J211" s="16"/>
    </row>
    <row r="212" spans="1:10" s="15" customFormat="1" ht="15">
      <c r="A212" s="12"/>
      <c r="B212" s="12"/>
      <c r="C212" s="17"/>
      <c r="D212" s="18"/>
      <c r="F212" s="18"/>
      <c r="H212" s="16"/>
      <c r="J212" s="16"/>
    </row>
    <row r="213" spans="1:10" s="15" customFormat="1" ht="15">
      <c r="A213" s="12"/>
      <c r="B213" s="12"/>
      <c r="C213" s="17"/>
      <c r="D213" s="18"/>
      <c r="F213" s="18"/>
      <c r="H213" s="16"/>
      <c r="J213" s="16"/>
    </row>
    <row r="214" spans="1:10" s="15" customFormat="1" ht="15">
      <c r="A214" s="12"/>
      <c r="B214" s="12"/>
      <c r="C214" s="17"/>
      <c r="D214" s="18"/>
      <c r="F214" s="18"/>
      <c r="H214" s="16"/>
      <c r="J214" s="16"/>
    </row>
    <row r="215" spans="1:10" s="15" customFormat="1" ht="15">
      <c r="A215" s="12"/>
      <c r="B215" s="12"/>
      <c r="C215" s="17"/>
      <c r="D215" s="18"/>
      <c r="F215" s="18"/>
      <c r="H215" s="16"/>
      <c r="J215" s="16"/>
    </row>
    <row r="216" spans="1:10" s="15" customFormat="1" ht="15">
      <c r="A216" s="12"/>
      <c r="B216" s="12"/>
      <c r="C216" s="17"/>
      <c r="D216" s="18"/>
      <c r="F216" s="18"/>
      <c r="H216" s="16"/>
      <c r="J216" s="16"/>
    </row>
    <row r="217" spans="1:10" s="15" customFormat="1" ht="15">
      <c r="A217" s="12"/>
      <c r="B217" s="12"/>
      <c r="C217" s="17"/>
      <c r="D217" s="18"/>
      <c r="F217" s="18"/>
      <c r="H217" s="16"/>
      <c r="J217" s="16"/>
    </row>
    <row r="218" spans="1:10" s="15" customFormat="1" ht="15">
      <c r="A218" s="12"/>
      <c r="B218" s="12"/>
      <c r="C218" s="17"/>
      <c r="D218" s="18"/>
      <c r="F218" s="18"/>
      <c r="H218" s="16"/>
      <c r="J218" s="16"/>
    </row>
    <row r="219" spans="1:10" s="15" customFormat="1" ht="15">
      <c r="A219" s="12"/>
      <c r="B219" s="12"/>
      <c r="C219" s="17"/>
      <c r="D219" s="18"/>
      <c r="F219" s="18"/>
      <c r="H219" s="16"/>
      <c r="J219" s="16"/>
    </row>
    <row r="220" spans="1:10" s="15" customFormat="1" ht="15">
      <c r="A220" s="12"/>
      <c r="B220" s="12"/>
      <c r="C220" s="17"/>
      <c r="D220" s="18"/>
      <c r="F220" s="18"/>
      <c r="H220" s="16"/>
      <c r="J220" s="16"/>
    </row>
    <row r="221" spans="1:10" s="15" customFormat="1" ht="15">
      <c r="A221" s="12"/>
      <c r="B221" s="12"/>
      <c r="C221" s="17"/>
      <c r="D221" s="18"/>
      <c r="F221" s="18"/>
      <c r="H221" s="16"/>
      <c r="J221" s="16"/>
    </row>
    <row r="222" spans="1:10" s="15" customFormat="1" ht="15">
      <c r="A222" s="12"/>
      <c r="B222" s="12"/>
      <c r="C222" s="17"/>
      <c r="D222" s="18"/>
      <c r="F222" s="18"/>
      <c r="H222" s="16"/>
      <c r="J222" s="16"/>
    </row>
    <row r="223" spans="1:10" s="15" customFormat="1" ht="15">
      <c r="A223" s="12"/>
      <c r="B223" s="12"/>
      <c r="C223" s="17"/>
      <c r="D223" s="18"/>
      <c r="F223" s="18"/>
      <c r="H223" s="16"/>
      <c r="J223" s="16"/>
    </row>
    <row r="224" spans="1:10" s="15" customFormat="1" ht="15">
      <c r="A224" s="12"/>
      <c r="B224" s="12"/>
      <c r="C224" s="17"/>
      <c r="D224" s="18"/>
      <c r="F224" s="18"/>
      <c r="H224" s="16"/>
      <c r="J224" s="16"/>
    </row>
    <row r="225" spans="1:10" s="15" customFormat="1" ht="15">
      <c r="A225" s="12"/>
      <c r="B225" s="12"/>
      <c r="C225" s="17"/>
      <c r="D225" s="18"/>
      <c r="F225" s="18"/>
      <c r="H225" s="16"/>
      <c r="J225" s="16"/>
    </row>
    <row r="226" spans="1:10" s="15" customFormat="1" ht="15">
      <c r="A226" s="12"/>
      <c r="B226" s="12"/>
      <c r="C226" s="17"/>
      <c r="D226" s="18"/>
      <c r="F226" s="18"/>
      <c r="H226" s="16"/>
      <c r="J226" s="16"/>
    </row>
    <row r="227" spans="1:10" s="15" customFormat="1" ht="15">
      <c r="A227" s="12"/>
      <c r="B227" s="12"/>
      <c r="C227" s="17"/>
      <c r="D227" s="18"/>
      <c r="F227" s="18"/>
      <c r="H227" s="16"/>
      <c r="J227" s="16"/>
    </row>
    <row r="228" spans="1:10" s="15" customFormat="1" ht="15">
      <c r="A228" s="12"/>
      <c r="B228" s="12"/>
      <c r="C228" s="17"/>
      <c r="D228" s="18"/>
      <c r="F228" s="18"/>
      <c r="H228" s="16"/>
      <c r="J228" s="16"/>
    </row>
    <row r="229" spans="1:10" s="15" customFormat="1" ht="15">
      <c r="A229" s="12"/>
      <c r="B229" s="12"/>
      <c r="C229" s="17"/>
      <c r="D229" s="18"/>
      <c r="F229" s="18"/>
      <c r="H229" s="16"/>
      <c r="J229" s="16"/>
    </row>
    <row r="230" spans="1:10" s="15" customFormat="1" ht="15">
      <c r="A230" s="12"/>
      <c r="B230" s="12"/>
      <c r="C230" s="17"/>
      <c r="D230" s="18"/>
      <c r="F230" s="18"/>
      <c r="H230" s="16"/>
      <c r="J230" s="16"/>
    </row>
    <row r="231" spans="1:10" s="15" customFormat="1" ht="15">
      <c r="A231" s="12"/>
      <c r="B231" s="12"/>
      <c r="C231" s="17"/>
      <c r="D231" s="18"/>
      <c r="F231" s="18"/>
      <c r="H231" s="16"/>
      <c r="J231" s="16"/>
    </row>
    <row r="232" spans="1:10" s="15" customFormat="1" ht="15">
      <c r="A232" s="12"/>
      <c r="B232" s="12"/>
      <c r="C232" s="17"/>
      <c r="D232" s="18"/>
      <c r="F232" s="18"/>
      <c r="H232" s="16"/>
      <c r="J232" s="16"/>
    </row>
    <row r="233" spans="1:10" s="15" customFormat="1" ht="15">
      <c r="A233" s="12"/>
      <c r="B233" s="12"/>
      <c r="C233" s="17"/>
      <c r="D233" s="18"/>
      <c r="F233" s="18"/>
      <c r="H233" s="16"/>
      <c r="J233" s="16"/>
    </row>
    <row r="234" spans="1:10" s="15" customFormat="1" ht="15">
      <c r="A234" s="12"/>
      <c r="B234" s="12"/>
      <c r="C234" s="17"/>
      <c r="D234" s="18"/>
      <c r="F234" s="18"/>
      <c r="H234" s="16"/>
      <c r="J234" s="16"/>
    </row>
    <row r="235" spans="1:10" s="15" customFormat="1" ht="15">
      <c r="A235" s="12"/>
      <c r="B235" s="12"/>
      <c r="C235" s="17"/>
      <c r="D235" s="18"/>
      <c r="F235" s="18"/>
      <c r="H235" s="16"/>
      <c r="J235" s="16"/>
    </row>
    <row r="236" spans="1:10" s="15" customFormat="1" ht="15">
      <c r="A236" s="12"/>
      <c r="B236" s="12"/>
      <c r="C236" s="17"/>
      <c r="D236" s="18"/>
      <c r="F236" s="18"/>
      <c r="H236" s="16"/>
      <c r="J236" s="16"/>
    </row>
    <row r="237" spans="1:10" s="15" customFormat="1" ht="15">
      <c r="A237" s="12"/>
      <c r="B237" s="12"/>
      <c r="C237" s="17"/>
      <c r="D237" s="18"/>
      <c r="F237" s="18"/>
      <c r="H237" s="16"/>
      <c r="J237" s="16"/>
    </row>
    <row r="238" spans="1:10" s="15" customFormat="1" ht="15">
      <c r="A238" s="12"/>
      <c r="B238" s="12"/>
      <c r="C238" s="17"/>
      <c r="D238" s="18"/>
      <c r="F238" s="18"/>
      <c r="H238" s="16"/>
      <c r="J238" s="16"/>
    </row>
    <row r="239" spans="1:10" s="15" customFormat="1" ht="15">
      <c r="A239" s="12"/>
      <c r="B239" s="12"/>
      <c r="C239" s="17"/>
      <c r="D239" s="18"/>
      <c r="F239" s="18"/>
      <c r="H239" s="16"/>
      <c r="J239" s="16"/>
    </row>
    <row r="240" spans="1:10" s="15" customFormat="1" ht="15">
      <c r="A240" s="12"/>
      <c r="B240" s="12"/>
      <c r="C240" s="17"/>
      <c r="D240" s="18"/>
      <c r="F240" s="18"/>
      <c r="H240" s="16"/>
      <c r="J240" s="16"/>
    </row>
    <row r="241" spans="1:10" s="15" customFormat="1" ht="15">
      <c r="A241" s="12"/>
      <c r="B241" s="12"/>
      <c r="C241" s="17"/>
      <c r="D241" s="18"/>
      <c r="F241" s="18"/>
      <c r="H241" s="16"/>
      <c r="J241" s="16"/>
    </row>
    <row r="242" spans="1:10" s="15" customFormat="1" ht="15">
      <c r="A242" s="12"/>
      <c r="B242" s="12"/>
      <c r="C242" s="17"/>
      <c r="D242" s="18"/>
      <c r="F242" s="18"/>
      <c r="H242" s="16"/>
      <c r="J242" s="16"/>
    </row>
    <row r="243" spans="1:10" s="15" customFormat="1" ht="15">
      <c r="A243" s="12"/>
      <c r="B243" s="12"/>
      <c r="C243" s="17"/>
      <c r="D243" s="18"/>
      <c r="F243" s="18"/>
      <c r="H243" s="16"/>
      <c r="J243" s="16"/>
    </row>
  </sheetData>
  <sheetProtection/>
  <mergeCells count="27">
    <mergeCell ref="F1:K1"/>
    <mergeCell ref="F2:K2"/>
    <mergeCell ref="F3:K3"/>
    <mergeCell ref="F4:K4"/>
    <mergeCell ref="F5:K5"/>
    <mergeCell ref="K10:K11"/>
    <mergeCell ref="A7:K7"/>
    <mergeCell ref="I10:I11"/>
    <mergeCell ref="B10:B11"/>
    <mergeCell ref="A143:E145"/>
    <mergeCell ref="I143:K145"/>
    <mergeCell ref="A10:A11"/>
    <mergeCell ref="E10:E11"/>
    <mergeCell ref="G10:G11"/>
    <mergeCell ref="A8:K8"/>
    <mergeCell ref="A34:K34"/>
    <mergeCell ref="A45:K45"/>
    <mergeCell ref="A75:K75"/>
    <mergeCell ref="A95:K95"/>
    <mergeCell ref="A127:K127"/>
    <mergeCell ref="A137:K137"/>
    <mergeCell ref="A100:K100"/>
    <mergeCell ref="A104:K104"/>
    <mergeCell ref="A106:K106"/>
    <mergeCell ref="A108:K108"/>
    <mergeCell ref="A112:K112"/>
    <mergeCell ref="A123:K123"/>
  </mergeCells>
  <printOptions horizontalCentered="1"/>
  <pageMargins left="0.7874015748031497" right="0.7874015748031497" top="1.1811023622047245" bottom="0.3937007874015748" header="0.1968503937007874" footer="0.15748031496062992"/>
  <pageSetup horizontalDpi="600" verticalDpi="600" orientation="landscape" paperSize="9" scale="85" r:id="rId1"/>
  <headerFooter differentFirst="1"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2021-10-11T11:04:13Z</cp:lastPrinted>
  <dcterms:created xsi:type="dcterms:W3CDTF">2006-05-06T07:58:30Z</dcterms:created>
  <dcterms:modified xsi:type="dcterms:W3CDTF">2021-10-14T07:55:17Z</dcterms:modified>
  <cp:category/>
  <cp:version/>
  <cp:contentType/>
  <cp:contentStatus/>
</cp:coreProperties>
</file>